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oriez\Desktop\CIPEL - Covid19\Poste-INGE\PlanAction\TabBord\Indicateurs\17-IBGN\TB2019\"/>
    </mc:Choice>
  </mc:AlternateContent>
  <xr:revisionPtr revIDLastSave="0" documentId="13_ncr:1_{32663D92-C0E9-428A-ABEC-DA405F17F45E}" xr6:coauthVersionLast="45" xr6:coauthVersionMax="45" xr10:uidLastSave="{00000000-0000-0000-0000-000000000000}"/>
  <bookViews>
    <workbookView xWindow="1848" yWindow="1848" windowWidth="17280" windowHeight="8964" tabRatio="852" xr2:uid="{00000000-000D-0000-FFFF-FFFF00000000}"/>
  </bookViews>
  <sheets>
    <sheet name="Catalogue_données" sheetId="6" r:id="rId1"/>
    <sheet name="Catalogue_graphiques" sheetId="15" r:id="rId2"/>
    <sheet name="Catalogue_cartographie" sheetId="31" r:id="rId3"/>
  </sheets>
  <definedNames>
    <definedName name="_xlnm._FilterDatabase" localSheetId="0" hidden="1">Catalogue_données!$A$6:$K$43</definedName>
    <definedName name="_xlnm.Print_Area" localSheetId="0">Catalogue_données!$A$2:$K$43</definedName>
    <definedName name="_xlnm.Print_Area" localSheetId="1">Catalogue_graphiques!$A$2:$I$66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1" i="15" l="1"/>
  <c r="D10" i="15"/>
  <c r="C11" i="15"/>
  <c r="K8" i="6"/>
  <c r="K9" i="6"/>
  <c r="K10" i="6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7" i="6"/>
  <c r="G12" i="15"/>
  <c r="F12" i="15"/>
  <c r="E12" i="15"/>
  <c r="E24" i="15" s="1"/>
  <c r="G11" i="15"/>
  <c r="F11" i="15"/>
  <c r="F23" i="15" s="1"/>
  <c r="E11" i="15"/>
  <c r="E23" i="15" s="1"/>
  <c r="B11" i="15"/>
  <c r="G10" i="15"/>
  <c r="G22" i="15" s="1"/>
  <c r="F10" i="15"/>
  <c r="E10" i="15"/>
  <c r="E22" i="15" s="1"/>
  <c r="B10" i="15"/>
  <c r="G9" i="15"/>
  <c r="G21" i="15" s="1"/>
  <c r="F9" i="15"/>
  <c r="F21" i="15" s="1"/>
  <c r="E9" i="15"/>
  <c r="E21" i="15" s="1"/>
  <c r="G8" i="15"/>
  <c r="G20" i="15" s="1"/>
  <c r="F8" i="15"/>
  <c r="F20" i="15" s="1"/>
  <c r="E8" i="15"/>
  <c r="E20" i="15" s="1"/>
  <c r="G7" i="15"/>
  <c r="F7" i="15"/>
  <c r="F19" i="15" s="1"/>
  <c r="E7" i="15"/>
  <c r="E19" i="15" s="1"/>
  <c r="B9" i="15" l="1"/>
  <c r="D7" i="15"/>
  <c r="C7" i="15"/>
  <c r="C9" i="15"/>
  <c r="C8" i="15"/>
  <c r="C10" i="15"/>
  <c r="D9" i="15"/>
  <c r="D8" i="15"/>
  <c r="E25" i="15"/>
  <c r="E26" i="15" s="1"/>
  <c r="B7" i="15"/>
  <c r="B8" i="15"/>
  <c r="G13" i="15"/>
  <c r="F22" i="15"/>
  <c r="F25" i="15" s="1"/>
  <c r="G24" i="15"/>
  <c r="G19" i="15"/>
  <c r="G23" i="15"/>
  <c r="F24" i="15"/>
  <c r="E13" i="15"/>
  <c r="F13" i="15"/>
  <c r="D13" i="15" l="1"/>
  <c r="C13" i="15"/>
  <c r="B13" i="15"/>
  <c r="C21" i="15" s="1"/>
  <c r="G25" i="15"/>
  <c r="G26" i="15" s="1"/>
  <c r="F26" i="15"/>
  <c r="D20" i="15" l="1"/>
  <c r="C22" i="15"/>
  <c r="B21" i="15"/>
  <c r="B19" i="15"/>
  <c r="C19" i="15"/>
  <c r="B20" i="15"/>
  <c r="D19" i="15"/>
  <c r="C23" i="15"/>
  <c r="B23" i="15"/>
  <c r="D21" i="15"/>
  <c r="D22" i="15"/>
  <c r="C20" i="15"/>
  <c r="D23" i="15"/>
  <c r="B22" i="15"/>
  <c r="C25" i="15" l="1"/>
  <c r="C26" i="15" s="1"/>
  <c r="D25" i="15"/>
  <c r="D26" i="15" s="1"/>
  <c r="B25" i="15"/>
  <c r="B26" i="15" s="1"/>
</calcChain>
</file>

<file path=xl/sharedStrings.xml><?xml version="1.0" encoding="utf-8"?>
<sst xmlns="http://schemas.openxmlformats.org/spreadsheetml/2006/main" count="300" uniqueCount="95">
  <si>
    <t>Boiron de Morges</t>
  </si>
  <si>
    <t>Très bonne</t>
  </si>
  <si>
    <t>Bonne</t>
  </si>
  <si>
    <t>Moyenne</t>
  </si>
  <si>
    <t>Médiocre</t>
  </si>
  <si>
    <t>Mauvaise</t>
  </si>
  <si>
    <t>2010-2012</t>
  </si>
  <si>
    <t>2013-2015</t>
  </si>
  <si>
    <t xml:space="preserve">Aubonne </t>
  </si>
  <si>
    <t xml:space="preserve"> Le Coulet</t>
  </si>
  <si>
    <t xml:space="preserve">Chamberonne </t>
  </si>
  <si>
    <t xml:space="preserve"> UNIL-Vidy</t>
  </si>
  <si>
    <t xml:space="preserve">Dullive </t>
  </si>
  <si>
    <t xml:space="preserve"> Dullive amont STEP</t>
  </si>
  <si>
    <t xml:space="preserve">Eau Froide de Roche </t>
  </si>
  <si>
    <t xml:space="preserve"> Rennaz</t>
  </si>
  <si>
    <t xml:space="preserve">Morges </t>
  </si>
  <si>
    <t xml:space="preserve">Promenthouse </t>
  </si>
  <si>
    <t xml:space="preserve"> Le Rancho</t>
  </si>
  <si>
    <t xml:space="preserve">Venoge </t>
  </si>
  <si>
    <t xml:space="preserve">Versoix </t>
  </si>
  <si>
    <t>2016-2018</t>
  </si>
  <si>
    <t>Pas d'évaluation biologique</t>
  </si>
  <si>
    <t xml:space="preserve"> Embouchure</t>
  </si>
  <si>
    <t xml:space="preserve"> Magland</t>
  </si>
  <si>
    <t xml:space="preserve"> Veyrier</t>
  </si>
  <si>
    <t xml:space="preserve"> Lac Tolochenaz</t>
  </si>
  <si>
    <t xml:space="preserve"> St Pierre En Faucigny</t>
  </si>
  <si>
    <t>Station</t>
  </si>
  <si>
    <t xml:space="preserve">Grand Canal </t>
  </si>
  <si>
    <t xml:space="preserve">Grande Eau </t>
  </si>
  <si>
    <t xml:space="preserve"> Aigle</t>
  </si>
  <si>
    <t xml:space="preserve"> Amont Lac</t>
  </si>
  <si>
    <t xml:space="preserve"> Les Bois</t>
  </si>
  <si>
    <t xml:space="preserve">Veveyse </t>
  </si>
  <si>
    <t xml:space="preserve"> Vevey</t>
  </si>
  <si>
    <t xml:space="preserve">Arve </t>
  </si>
  <si>
    <t xml:space="preserve">Allondon </t>
  </si>
  <si>
    <t xml:space="preserve"> Ecole de Medecine</t>
  </si>
  <si>
    <t xml:space="preserve">Leman </t>
  </si>
  <si>
    <t xml:space="preserve"> Paquis</t>
  </si>
  <si>
    <t xml:space="preserve">Rhône </t>
  </si>
  <si>
    <t xml:space="preserve"> Chancy RG</t>
  </si>
  <si>
    <t xml:space="preserve"> Versoix amont CFF</t>
  </si>
  <si>
    <t xml:space="preserve">Borgne </t>
  </si>
  <si>
    <t xml:space="preserve"> Bramois</t>
  </si>
  <si>
    <t xml:space="preserve">Drance </t>
  </si>
  <si>
    <t xml:space="preserve"> Martigny</t>
  </si>
  <si>
    <t xml:space="preserve"> Brig amont STEP</t>
  </si>
  <si>
    <t xml:space="preserve"> Collombey SATOM</t>
  </si>
  <si>
    <t xml:space="preserve"> Evionnaz amont</t>
  </si>
  <si>
    <t xml:space="preserve"> Monthey amont</t>
  </si>
  <si>
    <t xml:space="preserve"> Porte du Scex</t>
  </si>
  <si>
    <t xml:space="preserve"> Raron</t>
  </si>
  <si>
    <t xml:space="preserve"> Sion centre</t>
  </si>
  <si>
    <t xml:space="preserve"> Turtmann amont STEP Leuk</t>
  </si>
  <si>
    <t xml:space="preserve">Vispa </t>
  </si>
  <si>
    <t xml:space="preserve"> Visp amont</t>
  </si>
  <si>
    <t xml:space="preserve">Borne </t>
  </si>
  <si>
    <t xml:space="preserve">Dranse </t>
  </si>
  <si>
    <t xml:space="preserve"> Abondance</t>
  </si>
  <si>
    <t xml:space="preserve"> Morzinne à La Baume</t>
  </si>
  <si>
    <t xml:space="preserve">Edian </t>
  </si>
  <si>
    <t xml:space="preserve">Foron de Taninges </t>
  </si>
  <si>
    <t xml:space="preserve"> Taninges</t>
  </si>
  <si>
    <t xml:space="preserve">Giffre </t>
  </si>
  <si>
    <t xml:space="preserve">Grand Foron </t>
  </si>
  <si>
    <t xml:space="preserve"> Le Reposoir</t>
  </si>
  <si>
    <t xml:space="preserve"> Pont De Zone</t>
  </si>
  <si>
    <t>Cours Eau</t>
  </si>
  <si>
    <t>Classe de qualité IBGN/IBCH</t>
  </si>
  <si>
    <t>VD</t>
  </si>
  <si>
    <t>GE</t>
  </si>
  <si>
    <t>VS</t>
  </si>
  <si>
    <t>NAWA</t>
  </si>
  <si>
    <t>X_CH1903</t>
  </si>
  <si>
    <t>Y_CH1903</t>
  </si>
  <si>
    <t>Pays</t>
  </si>
  <si>
    <t>Entité</t>
  </si>
  <si>
    <t>Réseau</t>
  </si>
  <si>
    <t>FR</t>
  </si>
  <si>
    <t>RCS</t>
  </si>
  <si>
    <t>CH</t>
  </si>
  <si>
    <t>RRP</t>
  </si>
  <si>
    <t>NADUF</t>
  </si>
  <si>
    <t>TOTAL EVALUATION</t>
  </si>
  <si>
    <t>Pourcentage des stations communes aux trois périodes:</t>
  </si>
  <si>
    <t>Stations communes aux trois périodes</t>
  </si>
  <si>
    <t>Nombre de stations dans les différentes classes de qualité</t>
  </si>
  <si>
    <t>TOTAL</t>
  </si>
  <si>
    <t>Classification</t>
  </si>
  <si>
    <t>Totalité des 37 stations</t>
  </si>
  <si>
    <t>Nom: "R3: Qualité biologique des cours d'eau (invertébrés benthiques)"</t>
  </si>
  <si>
    <t>Date de dernière mise à jour: 25/03/2020</t>
  </si>
  <si>
    <t>Indice de qualité biologique des cours d'eau (invertébrés benthiques)
Période 2010-2018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</si>
</sst>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C]General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name val="Calibri"/>
      <family val="2"/>
    </font>
    <font>
      <sz val="11"/>
      <color rgb="FF00B050"/>
      <name val="Calibri"/>
      <family val="2"/>
      <scheme val="minor"/>
    </font>
    <font>
      <sz val="11"/>
      <color rgb="FF00B050"/>
      <name val="Calibri"/>
      <family val="2"/>
    </font>
    <font>
      <sz val="11"/>
      <color indexed="8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Arial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6EFCE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4" fillId="0" borderId="0"/>
    <xf numFmtId="0" fontId="5" fillId="0" borderId="0"/>
    <xf numFmtId="0" fontId="8" fillId="6" borderId="0" applyNumberFormat="0" applyBorder="0" applyAlignment="0" applyProtection="0"/>
    <xf numFmtId="0" fontId="4" fillId="0" borderId="0">
      <alignment vertical="top"/>
    </xf>
    <xf numFmtId="0" fontId="4" fillId="0" borderId="0"/>
    <xf numFmtId="0" fontId="12" fillId="0" borderId="0"/>
    <xf numFmtId="164" fontId="17" fillId="0" borderId="0" applyBorder="0" applyProtection="0"/>
  </cellStyleXfs>
  <cellXfs count="56">
    <xf numFmtId="0" fontId="0" fillId="0" borderId="0" xfId="0"/>
    <xf numFmtId="0" fontId="0" fillId="0" borderId="0" xfId="0" applyAlignment="1">
      <alignment horizontal="left"/>
    </xf>
    <xf numFmtId="0" fontId="0" fillId="0" borderId="0" xfId="0" applyBorder="1"/>
    <xf numFmtId="0" fontId="0" fillId="0" borderId="0" xfId="0" applyBorder="1" applyAlignment="1">
      <alignment horizontal="center"/>
    </xf>
    <xf numFmtId="9" fontId="0" fillId="0" borderId="0" xfId="0" applyNumberFormat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3" fillId="0" borderId="1" xfId="2" applyFont="1" applyFill="1" applyBorder="1" applyAlignment="1">
      <alignment horizontal="center" wrapText="1"/>
    </xf>
    <xf numFmtId="0" fontId="9" fillId="0" borderId="1" xfId="2" applyFont="1" applyFill="1" applyBorder="1" applyAlignment="1">
      <alignment horizontal="center" wrapText="1"/>
    </xf>
    <xf numFmtId="0" fontId="6" fillId="8" borderId="1" xfId="0" applyFont="1" applyFill="1" applyBorder="1" applyAlignment="1">
      <alignment horizontal="center"/>
    </xf>
    <xf numFmtId="0" fontId="6" fillId="8" borderId="1" xfId="5" applyFont="1" applyFill="1" applyBorder="1" applyAlignment="1">
      <alignment horizontal="left"/>
    </xf>
    <xf numFmtId="0" fontId="6" fillId="8" borderId="1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left"/>
    </xf>
    <xf numFmtId="0" fontId="11" fillId="0" borderId="0" xfId="2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/>
    </xf>
    <xf numFmtId="0" fontId="6" fillId="0" borderId="0" xfId="0" applyFont="1"/>
    <xf numFmtId="0" fontId="6" fillId="0" borderId="0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9" fontId="0" fillId="0" borderId="1" xfId="1" applyFont="1" applyFill="1" applyBorder="1" applyAlignment="1">
      <alignment horizontal="center" vertical="center"/>
    </xf>
    <xf numFmtId="9" fontId="0" fillId="0" borderId="1" xfId="1" applyFont="1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13" fillId="0" borderId="0" xfId="0" applyFont="1" applyBorder="1"/>
    <xf numFmtId="0" fontId="6" fillId="0" borderId="0" xfId="0" applyFont="1" applyBorder="1" applyAlignment="1"/>
    <xf numFmtId="0" fontId="0" fillId="3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6" fillId="9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/>
    </xf>
    <xf numFmtId="0" fontId="0" fillId="0" borderId="1" xfId="0" applyFont="1" applyBorder="1" applyAlignment="1">
      <alignment horizontal="center"/>
    </xf>
    <xf numFmtId="0" fontId="0" fillId="0" borderId="7" xfId="0" applyBorder="1" applyAlignment="1">
      <alignment horizontal="left"/>
    </xf>
    <xf numFmtId="0" fontId="0" fillId="0" borderId="8" xfId="0" applyBorder="1" applyAlignment="1">
      <alignment horizontal="left"/>
    </xf>
    <xf numFmtId="0" fontId="15" fillId="0" borderId="0" xfId="0" applyFont="1" applyAlignment="1">
      <alignment vertical="center" wrapText="1"/>
    </xf>
    <xf numFmtId="0" fontId="16" fillId="0" borderId="1" xfId="0" applyFont="1" applyFill="1" applyBorder="1" applyAlignment="1">
      <alignment horizontal="center"/>
    </xf>
    <xf numFmtId="0" fontId="16" fillId="0" borderId="1" xfId="0" applyFont="1" applyFill="1" applyBorder="1" applyAlignment="1">
      <alignment horizontal="left"/>
    </xf>
    <xf numFmtId="0" fontId="16" fillId="0" borderId="3" xfId="0" applyFont="1" applyFill="1" applyBorder="1" applyAlignment="1">
      <alignment horizontal="center"/>
    </xf>
    <xf numFmtId="0" fontId="16" fillId="0" borderId="1" xfId="0" applyFont="1" applyFill="1" applyBorder="1"/>
    <xf numFmtId="0" fontId="16" fillId="0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center" vertical="center"/>
    </xf>
    <xf numFmtId="0" fontId="9" fillId="0" borderId="1" xfId="2" applyFont="1" applyFill="1" applyBorder="1" applyAlignment="1">
      <alignment horizontal="center" vertical="center" wrapText="1"/>
    </xf>
    <xf numFmtId="164" fontId="17" fillId="0" borderId="10" xfId="9" applyBorder="1" applyProtection="1"/>
    <xf numFmtId="164" fontId="17" fillId="0" borderId="11" xfId="9" applyBorder="1" applyProtection="1"/>
    <xf numFmtId="164" fontId="17" fillId="0" borderId="12" xfId="9" applyBorder="1" applyAlignment="1" applyProtection="1">
      <alignment horizontal="center"/>
    </xf>
    <xf numFmtId="164" fontId="17" fillId="0" borderId="0" xfId="9" applyBorder="1" applyAlignment="1" applyProtection="1">
      <alignment horizontal="right"/>
    </xf>
    <xf numFmtId="164" fontId="17" fillId="0" borderId="13" xfId="9" applyBorder="1" applyProtection="1"/>
    <xf numFmtId="164" fontId="17" fillId="0" borderId="2" xfId="9" applyBorder="1" applyProtection="1"/>
    <xf numFmtId="164" fontId="17" fillId="0" borderId="14" xfId="9" applyBorder="1" applyAlignment="1" applyProtection="1">
      <alignment horizontal="center"/>
    </xf>
    <xf numFmtId="0" fontId="6" fillId="0" borderId="1" xfId="0" applyFont="1" applyFill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6" xfId="0" applyFont="1" applyFill="1" applyBorder="1" applyAlignment="1">
      <alignment horizontal="center"/>
    </xf>
  </cellXfs>
  <cellStyles count="10">
    <cellStyle name="Excel Built-in Normal" xfId="9" xr:uid="{7A5EEB75-4FD5-4234-B1DB-59D04DE74817}"/>
    <cellStyle name="Normal" xfId="0" builtinId="0"/>
    <cellStyle name="Normal 2" xfId="4" xr:uid="{00000000-0005-0000-0000-000001000000}"/>
    <cellStyle name="Normal 3" xfId="6" xr:uid="{75648D6B-9A0D-4CE5-BAE2-92F7F863D857}"/>
    <cellStyle name="Normal 4" xfId="7" xr:uid="{8B44FE2D-B996-4993-B15C-BAF5CD326861}"/>
    <cellStyle name="Normal 5" xfId="8" xr:uid="{6A840D6B-1134-407F-AE90-AB3D4566C4E9}"/>
    <cellStyle name="Normal_Feuil4_1" xfId="2" xr:uid="{00000000-0005-0000-0000-000003000000}"/>
    <cellStyle name="Pourcentage" xfId="1" builtinId="5"/>
    <cellStyle name="Satisfaisant" xfId="5" builtinId="26"/>
    <cellStyle name="Style 1" xfId="3" xr:uid="{00000000-0005-0000-0000-000005000000}"/>
  </cellStyles>
  <dxfs count="0"/>
  <tableStyles count="0" defaultTableStyle="TableStyleMedium9" defaultPivotStyle="PivotStyleLight16"/>
  <colors>
    <mruColors>
      <color rgb="FF33C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CH" sz="1600" b="1">
                <a:solidFill>
                  <a:sysClr val="windowText" lastClr="000000"/>
                </a:solidFill>
                <a:effectLst/>
                <a:latin typeface="+mn-lt"/>
              </a:rPr>
              <a:t>Répartition dans les différentes classes IBGN/IBCH </a:t>
            </a:r>
            <a:endParaRPr lang="fr-CH" sz="1600">
              <a:solidFill>
                <a:sysClr val="windowText" lastClr="000000"/>
              </a:solidFill>
              <a:effectLst/>
              <a:latin typeface="+mn-lt"/>
            </a:endParaRPr>
          </a:p>
          <a:p>
            <a:pPr>
              <a:defRPr sz="1600">
                <a:solidFill>
                  <a:sysClr val="windowText" lastClr="000000"/>
                </a:solidFill>
              </a:defRPr>
            </a:pPr>
            <a:r>
              <a:rPr lang="fr-CH" sz="1600" b="1">
                <a:solidFill>
                  <a:sysClr val="windowText" lastClr="000000"/>
                </a:solidFill>
                <a:effectLst/>
                <a:latin typeface="+mn-lt"/>
              </a:rPr>
              <a:t>des 19 stations pérennes évaluées pour la période 2016-2018</a:t>
            </a:r>
            <a:endParaRPr lang="fr-CH" sz="1600">
              <a:solidFill>
                <a:sysClr val="windowText" lastClr="000000"/>
              </a:solidFill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472600913431142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21323697271960101"/>
          <c:y val="0.24735595381493053"/>
          <c:w val="0.31165294181168091"/>
          <c:h val="0.65436506950131446"/>
        </c:manualLayout>
      </c:layout>
      <c:doughnut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rgbClr val="0070C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CF-471F-953A-BE9EC550610A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5CF-471F-953A-BE9EC550610A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5CF-471F-953A-BE9EC550610A}"/>
              </c:ext>
            </c:extLst>
          </c:dPt>
          <c:dPt>
            <c:idx val="3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5CF-471F-953A-BE9EC550610A}"/>
              </c:ext>
            </c:extLst>
          </c:dPt>
          <c:dPt>
            <c:idx val="4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5CF-471F-953A-BE9EC550610A}"/>
              </c:ext>
            </c:extLst>
          </c:dPt>
          <c:dLbls>
            <c:dLbl>
              <c:idx val="0"/>
              <c:layout>
                <c:manualLayout>
                  <c:x val="9.9390560446021126E-2"/>
                  <c:y val="-7.367287120943909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CF-471F-953A-BE9EC550610A}"/>
                </c:ext>
              </c:extLst>
            </c:dLbl>
            <c:dLbl>
              <c:idx val="1"/>
              <c:layout>
                <c:manualLayout>
                  <c:x val="9.8479527193748265E-2"/>
                  <c:y val="0.1708117581508893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CF-471F-953A-BE9EC550610A}"/>
                </c:ext>
              </c:extLst>
            </c:dLbl>
            <c:dLbl>
              <c:idx val="2"/>
              <c:layout>
                <c:manualLayout>
                  <c:x val="-8.6528527823432733E-2"/>
                  <c:y val="-9.64772629423752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CF-471F-953A-BE9EC550610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CF-471F-953A-BE9EC550610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CF-471F-953A-BE9EC55061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Catalogue_graphiques!$A$7:$A$11</c:f>
              <c:strCache>
                <c:ptCount val="5"/>
                <c:pt idx="0">
                  <c:v>Très bonne</c:v>
                </c:pt>
                <c:pt idx="1">
                  <c:v>Bonne</c:v>
                </c:pt>
                <c:pt idx="2">
                  <c:v>Moyenne</c:v>
                </c:pt>
                <c:pt idx="3">
                  <c:v>Médiocre</c:v>
                </c:pt>
                <c:pt idx="4">
                  <c:v>Mauvaise</c:v>
                </c:pt>
              </c:strCache>
            </c:strRef>
          </c:cat>
          <c:val>
            <c:numRef>
              <c:f>Catalogue_graphiques!$G$7:$G$11</c:f>
              <c:numCache>
                <c:formatCode>General</c:formatCode>
                <c:ptCount val="5"/>
                <c:pt idx="0">
                  <c:v>7</c:v>
                </c:pt>
                <c:pt idx="1">
                  <c:v>9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5CF-471F-953A-BE9EC5506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0612781096627699"/>
          <c:y val="0.31936900381942346"/>
          <c:w val="0.21655442663308361"/>
          <c:h val="0.5239999617301787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sz="2000"/>
              <a:t>Evolution de la qualité biologique des cours d'eau depuis 2010</a:t>
            </a:r>
          </a:p>
        </c:rich>
      </c:tx>
      <c:layout>
        <c:manualLayout>
          <c:xMode val="edge"/>
          <c:yMode val="edge"/>
          <c:x val="0.24201746657409259"/>
          <c:y val="5.21517080836050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3782080279134168"/>
          <c:y val="0.15684608695161489"/>
          <c:w val="0.74756626025719863"/>
          <c:h val="0.3732013640187985"/>
        </c:manualLayout>
      </c:layout>
      <c:barChart>
        <c:barDir val="col"/>
        <c:grouping val="percentStacked"/>
        <c:varyColors val="0"/>
        <c:ser>
          <c:idx val="5"/>
          <c:order val="0"/>
          <c:tx>
            <c:strRef>
              <c:f>Catalogue_graphiques!$A$24</c:f>
              <c:strCache>
                <c:ptCount val="1"/>
                <c:pt idx="0">
                  <c:v>Pas d'évaluation biologique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multiLvlStrRef>
              <c:f>Catalogue_graphiques!$B$17:$G$18</c:f>
              <c:multiLvlStrCache>
                <c:ptCount val="6"/>
                <c:lvl>
                  <c:pt idx="0">
                    <c:v>2010-2012</c:v>
                  </c:pt>
                  <c:pt idx="1">
                    <c:v>2013-2015</c:v>
                  </c:pt>
                  <c:pt idx="2">
                    <c:v>2016-2018</c:v>
                  </c:pt>
                  <c:pt idx="3">
                    <c:v>2010-2012</c:v>
                  </c:pt>
                  <c:pt idx="4">
                    <c:v>2013-2015</c:v>
                  </c:pt>
                  <c:pt idx="5">
                    <c:v>2016-2018</c:v>
                  </c:pt>
                </c:lvl>
                <c:lvl>
                  <c:pt idx="0">
                    <c:v>Stations communes aux trois périodes</c:v>
                  </c:pt>
                  <c:pt idx="3">
                    <c:v>Totalité des 37 stations</c:v>
                  </c:pt>
                </c:lvl>
              </c:multiLvlStrCache>
            </c:multiLvlStrRef>
          </c:cat>
          <c:val>
            <c:numRef>
              <c:f>Catalogue_graphiques!$B$24:$G$24</c:f>
              <c:numCache>
                <c:formatCode>0%</c:formatCode>
                <c:ptCount val="6"/>
                <c:pt idx="3">
                  <c:v>0.35135135135135137</c:v>
                </c:pt>
                <c:pt idx="4">
                  <c:v>0.32432432432432434</c:v>
                </c:pt>
                <c:pt idx="5">
                  <c:v>0.48648648648648651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7A-4C7D-97DF-E34555A8ACFA}"/>
            </c:ext>
          </c:extLst>
        </c:ser>
        <c:ser>
          <c:idx val="4"/>
          <c:order val="1"/>
          <c:tx>
            <c:strRef>
              <c:f>Catalogue_graphiques!$A$23</c:f>
              <c:strCache>
                <c:ptCount val="1"/>
                <c:pt idx="0">
                  <c:v>Mauvaise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Catalogue_graphiques!$B$17:$G$18</c:f>
              <c:multiLvlStrCache>
                <c:ptCount val="6"/>
                <c:lvl>
                  <c:pt idx="0">
                    <c:v>2010-2012</c:v>
                  </c:pt>
                  <c:pt idx="1">
                    <c:v>2013-2015</c:v>
                  </c:pt>
                  <c:pt idx="2">
                    <c:v>2016-2018</c:v>
                  </c:pt>
                  <c:pt idx="3">
                    <c:v>2010-2012</c:v>
                  </c:pt>
                  <c:pt idx="4">
                    <c:v>2013-2015</c:v>
                  </c:pt>
                  <c:pt idx="5">
                    <c:v>2016-2018</c:v>
                  </c:pt>
                </c:lvl>
                <c:lvl>
                  <c:pt idx="0">
                    <c:v>Stations communes aux trois périodes</c:v>
                  </c:pt>
                  <c:pt idx="3">
                    <c:v>Totalité des 37 stations</c:v>
                  </c:pt>
                </c:lvl>
              </c:multiLvlStrCache>
            </c:multiLvlStrRef>
          </c:cat>
          <c:val>
            <c:numRef>
              <c:f>Catalogue_graphiques!$B$23:$G$23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7A-4C7D-97DF-E34555A8ACFA}"/>
            </c:ext>
          </c:extLst>
        </c:ser>
        <c:ser>
          <c:idx val="3"/>
          <c:order val="2"/>
          <c:tx>
            <c:strRef>
              <c:f>Catalogue_graphiques!$A$22</c:f>
              <c:strCache>
                <c:ptCount val="1"/>
                <c:pt idx="0">
                  <c:v>Médiocre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multiLvlStrRef>
              <c:f>Catalogue_graphiques!$B$17:$G$18</c:f>
              <c:multiLvlStrCache>
                <c:ptCount val="6"/>
                <c:lvl>
                  <c:pt idx="0">
                    <c:v>2010-2012</c:v>
                  </c:pt>
                  <c:pt idx="1">
                    <c:v>2013-2015</c:v>
                  </c:pt>
                  <c:pt idx="2">
                    <c:v>2016-2018</c:v>
                  </c:pt>
                  <c:pt idx="3">
                    <c:v>2010-2012</c:v>
                  </c:pt>
                  <c:pt idx="4">
                    <c:v>2013-2015</c:v>
                  </c:pt>
                  <c:pt idx="5">
                    <c:v>2016-2018</c:v>
                  </c:pt>
                </c:lvl>
                <c:lvl>
                  <c:pt idx="0">
                    <c:v>Stations communes aux trois périodes</c:v>
                  </c:pt>
                  <c:pt idx="3">
                    <c:v>Totalité des 37 stations</c:v>
                  </c:pt>
                </c:lvl>
              </c:multiLvlStrCache>
            </c:multiLvlStrRef>
          </c:cat>
          <c:val>
            <c:numRef>
              <c:f>Catalogue_graphiques!$B$22:$G$22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5.4054054054054057E-2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7A-4C7D-97DF-E34555A8ACFA}"/>
            </c:ext>
          </c:extLst>
        </c:ser>
        <c:ser>
          <c:idx val="2"/>
          <c:order val="3"/>
          <c:tx>
            <c:strRef>
              <c:f>Catalogue_graphiques!$A$21</c:f>
              <c:strCache>
                <c:ptCount val="1"/>
                <c:pt idx="0">
                  <c:v>Moyenne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Catalogue_graphiques!$B$17:$G$18</c:f>
              <c:multiLvlStrCache>
                <c:ptCount val="6"/>
                <c:lvl>
                  <c:pt idx="0">
                    <c:v>2010-2012</c:v>
                  </c:pt>
                  <c:pt idx="1">
                    <c:v>2013-2015</c:v>
                  </c:pt>
                  <c:pt idx="2">
                    <c:v>2016-2018</c:v>
                  </c:pt>
                  <c:pt idx="3">
                    <c:v>2010-2012</c:v>
                  </c:pt>
                  <c:pt idx="4">
                    <c:v>2013-2015</c:v>
                  </c:pt>
                  <c:pt idx="5">
                    <c:v>2016-2018</c:v>
                  </c:pt>
                </c:lvl>
                <c:lvl>
                  <c:pt idx="0">
                    <c:v>Stations communes aux trois périodes</c:v>
                  </c:pt>
                  <c:pt idx="3">
                    <c:v>Totalité des 37 stations</c:v>
                  </c:pt>
                </c:lvl>
              </c:multiLvlStrCache>
            </c:multiLvlStrRef>
          </c:cat>
          <c:val>
            <c:numRef>
              <c:f>Catalogue_graphiques!$B$21:$G$21</c:f>
              <c:numCache>
                <c:formatCode>0%</c:formatCode>
                <c:ptCount val="6"/>
                <c:pt idx="0">
                  <c:v>0.21428571428571427</c:v>
                </c:pt>
                <c:pt idx="1">
                  <c:v>7.1428571428571425E-2</c:v>
                </c:pt>
                <c:pt idx="2">
                  <c:v>0.14285714285714285</c:v>
                </c:pt>
                <c:pt idx="3">
                  <c:v>0.16216216216216217</c:v>
                </c:pt>
                <c:pt idx="4">
                  <c:v>0.13513513513513514</c:v>
                </c:pt>
                <c:pt idx="5">
                  <c:v>8.1081081081081086E-2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7A-4C7D-97DF-E34555A8ACFA}"/>
            </c:ext>
          </c:extLst>
        </c:ser>
        <c:ser>
          <c:idx val="1"/>
          <c:order val="4"/>
          <c:tx>
            <c:strRef>
              <c:f>Catalogue_graphiques!$A$20</c:f>
              <c:strCache>
                <c:ptCount val="1"/>
                <c:pt idx="0">
                  <c:v>Bonne</c:v>
                </c:pt>
              </c:strCache>
            </c:strRef>
          </c:tx>
          <c:spPr>
            <a:solidFill>
              <a:srgbClr val="33CC33"/>
            </a:solidFill>
          </c:spPr>
          <c:invertIfNegative val="0"/>
          <c:cat>
            <c:multiLvlStrRef>
              <c:f>Catalogue_graphiques!$B$17:$G$18</c:f>
              <c:multiLvlStrCache>
                <c:ptCount val="6"/>
                <c:lvl>
                  <c:pt idx="0">
                    <c:v>2010-2012</c:v>
                  </c:pt>
                  <c:pt idx="1">
                    <c:v>2013-2015</c:v>
                  </c:pt>
                  <c:pt idx="2">
                    <c:v>2016-2018</c:v>
                  </c:pt>
                  <c:pt idx="3">
                    <c:v>2010-2012</c:v>
                  </c:pt>
                  <c:pt idx="4">
                    <c:v>2013-2015</c:v>
                  </c:pt>
                  <c:pt idx="5">
                    <c:v>2016-2018</c:v>
                  </c:pt>
                </c:lvl>
                <c:lvl>
                  <c:pt idx="0">
                    <c:v>Stations communes aux trois périodes</c:v>
                  </c:pt>
                  <c:pt idx="3">
                    <c:v>Totalité des 37 stations</c:v>
                  </c:pt>
                </c:lvl>
              </c:multiLvlStrCache>
            </c:multiLvlStrRef>
          </c:cat>
          <c:val>
            <c:numRef>
              <c:f>Catalogue_graphiques!$B$20:$G$20</c:f>
              <c:numCache>
                <c:formatCode>0%</c:formatCode>
                <c:ptCount val="6"/>
                <c:pt idx="0">
                  <c:v>0.35714285714285715</c:v>
                </c:pt>
                <c:pt idx="1">
                  <c:v>0.42857142857142855</c:v>
                </c:pt>
                <c:pt idx="2">
                  <c:v>0.42857142857142855</c:v>
                </c:pt>
                <c:pt idx="3">
                  <c:v>0.29729729729729731</c:v>
                </c:pt>
                <c:pt idx="4">
                  <c:v>0.24324324324324326</c:v>
                </c:pt>
                <c:pt idx="5">
                  <c:v>0.24324324324324326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7A-4C7D-97DF-E34555A8ACFA}"/>
            </c:ext>
          </c:extLst>
        </c:ser>
        <c:ser>
          <c:idx val="0"/>
          <c:order val="5"/>
          <c:tx>
            <c:strRef>
              <c:f>Catalogue_graphiques!$A$19</c:f>
              <c:strCache>
                <c:ptCount val="1"/>
                <c:pt idx="0">
                  <c:v>Très bonne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multiLvlStrRef>
              <c:f>Catalogue_graphiques!$B$17:$G$18</c:f>
              <c:multiLvlStrCache>
                <c:ptCount val="6"/>
                <c:lvl>
                  <c:pt idx="0">
                    <c:v>2010-2012</c:v>
                  </c:pt>
                  <c:pt idx="1">
                    <c:v>2013-2015</c:v>
                  </c:pt>
                  <c:pt idx="2">
                    <c:v>2016-2018</c:v>
                  </c:pt>
                  <c:pt idx="3">
                    <c:v>2010-2012</c:v>
                  </c:pt>
                  <c:pt idx="4">
                    <c:v>2013-2015</c:v>
                  </c:pt>
                  <c:pt idx="5">
                    <c:v>2016-2018</c:v>
                  </c:pt>
                </c:lvl>
                <c:lvl>
                  <c:pt idx="0">
                    <c:v>Stations communes aux trois périodes</c:v>
                  </c:pt>
                  <c:pt idx="3">
                    <c:v>Totalité des 37 stations</c:v>
                  </c:pt>
                </c:lvl>
              </c:multiLvlStrCache>
            </c:multiLvlStrRef>
          </c:cat>
          <c:val>
            <c:numRef>
              <c:f>Catalogue_graphiques!$B$19:$G$19</c:f>
              <c:numCache>
                <c:formatCode>0%</c:formatCode>
                <c:ptCount val="6"/>
                <c:pt idx="0">
                  <c:v>0.42857142857142855</c:v>
                </c:pt>
                <c:pt idx="1">
                  <c:v>0.5</c:v>
                </c:pt>
                <c:pt idx="2">
                  <c:v>0.42857142857142855</c:v>
                </c:pt>
                <c:pt idx="3">
                  <c:v>0.1891891891891892</c:v>
                </c:pt>
                <c:pt idx="4">
                  <c:v>0.24324324324324326</c:v>
                </c:pt>
                <c:pt idx="5">
                  <c:v>0.1891891891891892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7A-4C7D-97DF-E34555A8A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74769920"/>
        <c:axId val="74771456"/>
      </c:barChart>
      <c:catAx>
        <c:axId val="74769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74771456"/>
        <c:crosses val="autoZero"/>
        <c:auto val="1"/>
        <c:lblAlgn val="ctr"/>
        <c:lblOffset val="100"/>
        <c:noMultiLvlLbl val="0"/>
      </c:catAx>
      <c:valAx>
        <c:axId val="7477145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1550"/>
            </a:pPr>
            <a:endParaRPr lang="fr-FR"/>
          </a:p>
        </c:txPr>
        <c:crossAx val="74769920"/>
        <c:crosses val="autoZero"/>
        <c:crossBetween val="between"/>
        <c:majorUnit val="0.25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1600"/>
            </a:pPr>
            <a:endParaRPr lang="fr-FR"/>
          </a:p>
        </c:txPr>
      </c:dTable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200"/>
      </a:pPr>
      <a:endParaRPr lang="fr-FR"/>
    </a:p>
  </c:txPr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0</xdr:row>
      <xdr:rowOff>9525</xdr:rowOff>
    </xdr:from>
    <xdr:ext cx="2052361" cy="1078918"/>
    <xdr:pic>
      <xdr:nvPicPr>
        <xdr:cNvPr id="2" name="Images 1">
          <a:extLst>
            <a:ext uri="{FF2B5EF4-FFF2-40B4-BE49-F238E27FC236}">
              <a16:creationId xmlns:a16="http://schemas.microsoft.com/office/drawing/2014/main" id="{1DDAF4FC-DDFE-4C7E-A658-8B4394273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/>
          <a:alphaModFix/>
        </a:blip>
        <a:srcRect/>
        <a:stretch>
          <a:fillRect/>
        </a:stretch>
      </xdr:blipFill>
      <xdr:spPr>
        <a:xfrm>
          <a:off x="123825" y="9525"/>
          <a:ext cx="2052361" cy="1078918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76911</xdr:colOff>
      <xdr:row>26</xdr:row>
      <xdr:rowOff>148476</xdr:rowOff>
    </xdr:from>
    <xdr:to>
      <xdr:col>7</xdr:col>
      <xdr:colOff>639535</xdr:colOff>
      <xdr:row>43</xdr:row>
      <xdr:rowOff>75637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25B4F36A-AC43-4A13-B4AC-9FB5A6DBD9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169897</xdr:colOff>
      <xdr:row>44</xdr:row>
      <xdr:rowOff>18522</xdr:rowOff>
    </xdr:from>
    <xdr:to>
      <xdr:col>11</xdr:col>
      <xdr:colOff>761999</xdr:colOff>
      <xdr:row>76</xdr:row>
      <xdr:rowOff>68035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474DB3FF-F2BC-464A-85C0-A2DA35B3FD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0</xdr:col>
      <xdr:colOff>123825</xdr:colOff>
      <xdr:row>0</xdr:row>
      <xdr:rowOff>9525</xdr:rowOff>
    </xdr:from>
    <xdr:ext cx="2052361" cy="1078918"/>
    <xdr:pic>
      <xdr:nvPicPr>
        <xdr:cNvPr id="6" name="Images 1">
          <a:extLst>
            <a:ext uri="{FF2B5EF4-FFF2-40B4-BE49-F238E27FC236}">
              <a16:creationId xmlns:a16="http://schemas.microsoft.com/office/drawing/2014/main" id="{62F474E3-AA87-4467-93C1-C61FCB60D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lum/>
          <a:alphaModFix/>
        </a:blip>
        <a:srcRect/>
        <a:stretch>
          <a:fillRect/>
        </a:stretch>
      </xdr:blipFill>
      <xdr:spPr>
        <a:xfrm>
          <a:off x="123825" y="9525"/>
          <a:ext cx="2052361" cy="1078918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0</xdr:row>
      <xdr:rowOff>9525</xdr:rowOff>
    </xdr:from>
    <xdr:ext cx="2052361" cy="1078918"/>
    <xdr:pic>
      <xdr:nvPicPr>
        <xdr:cNvPr id="2" name="Images 1">
          <a:extLst>
            <a:ext uri="{FF2B5EF4-FFF2-40B4-BE49-F238E27FC236}">
              <a16:creationId xmlns:a16="http://schemas.microsoft.com/office/drawing/2014/main" id="{3DA10B81-B414-4336-88C3-4A9A7F544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/>
          <a:alphaModFix/>
        </a:blip>
        <a:srcRect/>
        <a:stretch>
          <a:fillRect/>
        </a:stretch>
      </xdr:blipFill>
      <xdr:spPr>
        <a:xfrm>
          <a:off x="123825" y="9525"/>
          <a:ext cx="2052361" cy="1078918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15240</xdr:colOff>
      <xdr:row>1</xdr:row>
      <xdr:rowOff>45720</xdr:rowOff>
    </xdr:from>
    <xdr:to>
      <xdr:col>9</xdr:col>
      <xdr:colOff>769752</xdr:colOff>
      <xdr:row>27</xdr:row>
      <xdr:rowOff>149750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1C8E97D-9AEF-44B3-A0CC-F3BC8DCE7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" y="1264920"/>
          <a:ext cx="7886832" cy="48589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AA0712-1A66-43FB-881D-8E019FBABBFA}">
  <sheetPr>
    <pageSetUpPr fitToPage="1"/>
  </sheetPr>
  <dimension ref="A1:M49"/>
  <sheetViews>
    <sheetView tabSelected="1" zoomScale="70" zoomScaleNormal="70" workbookViewId="0">
      <selection activeCell="A5" sqref="A5"/>
    </sheetView>
  </sheetViews>
  <sheetFormatPr baseColWidth="10" defaultRowHeight="14.4" x14ac:dyDescent="0.3"/>
  <cols>
    <col min="1" max="1" width="31.6640625" customWidth="1"/>
    <col min="2" max="2" width="27.44140625" bestFit="1" customWidth="1"/>
    <col min="3" max="3" width="12.109375" bestFit="1" customWidth="1"/>
    <col min="4" max="4" width="11.88671875" bestFit="1" customWidth="1"/>
    <col min="5" max="6" width="11.33203125" bestFit="1" customWidth="1"/>
    <col min="7" max="10" width="11.6640625" bestFit="1" customWidth="1"/>
    <col min="11" max="11" width="34.5546875" bestFit="1" customWidth="1"/>
  </cols>
  <sheetData>
    <row r="1" spans="1:13" s="1" customFormat="1" ht="96" customHeight="1" thickBot="1" x14ac:dyDescent="0.35">
      <c r="A1" s="33"/>
      <c r="B1" s="34"/>
      <c r="C1" s="34"/>
      <c r="D1" s="51" t="s">
        <v>94</v>
      </c>
      <c r="E1" s="51"/>
      <c r="F1" s="51"/>
      <c r="G1" s="51"/>
      <c r="H1" s="51"/>
      <c r="I1" s="51"/>
      <c r="J1" s="52"/>
      <c r="K1" s="35"/>
      <c r="L1" s="35"/>
      <c r="M1" s="35"/>
    </row>
    <row r="4" spans="1:13" ht="14.4" customHeight="1" x14ac:dyDescent="0.3"/>
    <row r="5" spans="1:13" ht="14.4" customHeight="1" x14ac:dyDescent="0.3">
      <c r="A5" s="16"/>
      <c r="H5" s="53" t="s">
        <v>70</v>
      </c>
      <c r="I5" s="54"/>
      <c r="J5" s="55"/>
    </row>
    <row r="6" spans="1:13" x14ac:dyDescent="0.3">
      <c r="A6" s="9" t="s">
        <v>69</v>
      </c>
      <c r="B6" s="9" t="s">
        <v>28</v>
      </c>
      <c r="C6" s="10" t="s">
        <v>75</v>
      </c>
      <c r="D6" s="10" t="s">
        <v>76</v>
      </c>
      <c r="E6" s="10" t="s">
        <v>77</v>
      </c>
      <c r="F6" s="10" t="s">
        <v>78</v>
      </c>
      <c r="G6" s="10" t="s">
        <v>79</v>
      </c>
      <c r="H6" s="11" t="s">
        <v>6</v>
      </c>
      <c r="I6" s="11" t="s">
        <v>7</v>
      </c>
      <c r="J6" s="11" t="s">
        <v>21</v>
      </c>
      <c r="K6" s="9" t="s">
        <v>87</v>
      </c>
    </row>
    <row r="7" spans="1:13" x14ac:dyDescent="0.3">
      <c r="A7" s="5" t="s">
        <v>36</v>
      </c>
      <c r="B7" s="5" t="s">
        <v>25</v>
      </c>
      <c r="C7" s="31">
        <v>501212</v>
      </c>
      <c r="D7" s="31">
        <v>115060</v>
      </c>
      <c r="E7" s="31" t="s">
        <v>82</v>
      </c>
      <c r="F7" s="31">
        <v>74</v>
      </c>
      <c r="G7" s="31" t="s">
        <v>81</v>
      </c>
      <c r="H7" s="7" t="s">
        <v>3</v>
      </c>
      <c r="I7" s="7" t="s">
        <v>1</v>
      </c>
      <c r="J7" s="7" t="s">
        <v>1</v>
      </c>
      <c r="K7" s="32" t="str">
        <f>IF(AND(H7&gt;0,I7&gt;0,J7&gt;0),"OUI","NON")</f>
        <v>OUI</v>
      </c>
    </row>
    <row r="8" spans="1:13" x14ac:dyDescent="0.3">
      <c r="A8" s="5" t="s">
        <v>36</v>
      </c>
      <c r="B8" s="5" t="s">
        <v>24</v>
      </c>
      <c r="C8" s="31">
        <v>537165</v>
      </c>
      <c r="D8" s="31">
        <v>92455</v>
      </c>
      <c r="E8" s="31" t="s">
        <v>80</v>
      </c>
      <c r="F8" s="31">
        <v>74</v>
      </c>
      <c r="G8" s="31" t="s">
        <v>81</v>
      </c>
      <c r="H8" s="7" t="s">
        <v>3</v>
      </c>
      <c r="I8" s="7" t="s">
        <v>2</v>
      </c>
      <c r="J8" s="8" t="s">
        <v>3</v>
      </c>
      <c r="K8" s="32" t="str">
        <f t="shared" ref="K8:K43" si="0">IF(AND(H8&gt;0,I8&gt;0,J8&gt;0),"OUI","NON")</f>
        <v>OUI</v>
      </c>
    </row>
    <row r="9" spans="1:13" x14ac:dyDescent="0.3">
      <c r="A9" s="5" t="s">
        <v>58</v>
      </c>
      <c r="B9" s="5" t="s">
        <v>27</v>
      </c>
      <c r="C9" s="31">
        <v>519311</v>
      </c>
      <c r="D9" s="31">
        <v>102884</v>
      </c>
      <c r="E9" s="31" t="s">
        <v>80</v>
      </c>
      <c r="F9" s="31">
        <v>74</v>
      </c>
      <c r="G9" s="31" t="s">
        <v>81</v>
      </c>
      <c r="H9" s="7" t="s">
        <v>1</v>
      </c>
      <c r="I9" s="7" t="s">
        <v>1</v>
      </c>
      <c r="J9" s="7" t="s">
        <v>1</v>
      </c>
      <c r="K9" s="32" t="str">
        <f t="shared" si="0"/>
        <v>OUI</v>
      </c>
    </row>
    <row r="10" spans="1:13" x14ac:dyDescent="0.3">
      <c r="A10" s="5" t="s">
        <v>59</v>
      </c>
      <c r="B10" s="5" t="s">
        <v>60</v>
      </c>
      <c r="C10" s="31">
        <v>545732</v>
      </c>
      <c r="D10" s="31">
        <v>125968</v>
      </c>
      <c r="E10" s="31" t="s">
        <v>80</v>
      </c>
      <c r="F10" s="31">
        <v>74</v>
      </c>
      <c r="G10" s="31" t="s">
        <v>81</v>
      </c>
      <c r="H10" s="7" t="s">
        <v>2</v>
      </c>
      <c r="I10" s="7" t="s">
        <v>2</v>
      </c>
      <c r="J10" s="7" t="s">
        <v>2</v>
      </c>
      <c r="K10" s="32" t="str">
        <f t="shared" si="0"/>
        <v>OUI</v>
      </c>
    </row>
    <row r="11" spans="1:13" x14ac:dyDescent="0.3">
      <c r="A11" s="5" t="s">
        <v>59</v>
      </c>
      <c r="B11" s="5" t="s">
        <v>61</v>
      </c>
      <c r="C11" s="31">
        <v>536642</v>
      </c>
      <c r="D11" s="31">
        <v>126355</v>
      </c>
      <c r="E11" s="31" t="s">
        <v>80</v>
      </c>
      <c r="F11" s="31">
        <v>74</v>
      </c>
      <c r="G11" s="31" t="s">
        <v>81</v>
      </c>
      <c r="H11" s="7" t="s">
        <v>2</v>
      </c>
      <c r="I11" s="7" t="s">
        <v>1</v>
      </c>
      <c r="J11" s="8" t="s">
        <v>2</v>
      </c>
      <c r="K11" s="32" t="str">
        <f t="shared" si="0"/>
        <v>OUI</v>
      </c>
    </row>
    <row r="12" spans="1:13" x14ac:dyDescent="0.3">
      <c r="A12" s="36" t="s">
        <v>62</v>
      </c>
      <c r="B12" s="36" t="s">
        <v>60</v>
      </c>
      <c r="C12" s="37">
        <v>544912</v>
      </c>
      <c r="D12" s="37">
        <v>123049</v>
      </c>
      <c r="E12" s="37" t="s">
        <v>80</v>
      </c>
      <c r="F12" s="37">
        <v>74</v>
      </c>
      <c r="G12" s="37" t="s">
        <v>83</v>
      </c>
      <c r="H12" s="8" t="s">
        <v>1</v>
      </c>
      <c r="I12" s="8" t="s">
        <v>1</v>
      </c>
      <c r="J12" s="8" t="s">
        <v>1</v>
      </c>
      <c r="K12" s="32" t="str">
        <f t="shared" si="0"/>
        <v>OUI</v>
      </c>
    </row>
    <row r="13" spans="1:13" x14ac:dyDescent="0.3">
      <c r="A13" s="36" t="s">
        <v>63</v>
      </c>
      <c r="B13" s="36" t="s">
        <v>64</v>
      </c>
      <c r="C13" s="37">
        <v>536570</v>
      </c>
      <c r="D13" s="37">
        <v>112150</v>
      </c>
      <c r="E13" s="37" t="s">
        <v>80</v>
      </c>
      <c r="F13" s="37">
        <v>74</v>
      </c>
      <c r="G13" s="37" t="s">
        <v>83</v>
      </c>
      <c r="H13" s="8" t="s">
        <v>1</v>
      </c>
      <c r="I13" s="8" t="s">
        <v>1</v>
      </c>
      <c r="J13" s="8" t="s">
        <v>1</v>
      </c>
      <c r="K13" s="32" t="str">
        <f t="shared" si="0"/>
        <v>OUI</v>
      </c>
    </row>
    <row r="14" spans="1:13" x14ac:dyDescent="0.3">
      <c r="A14" s="36" t="s">
        <v>65</v>
      </c>
      <c r="B14" s="36" t="s">
        <v>64</v>
      </c>
      <c r="C14" s="37">
        <v>538556</v>
      </c>
      <c r="D14" s="37">
        <v>105297</v>
      </c>
      <c r="E14" s="37" t="s">
        <v>80</v>
      </c>
      <c r="F14" s="37">
        <v>74</v>
      </c>
      <c r="G14" s="37" t="s">
        <v>81</v>
      </c>
      <c r="H14" s="8" t="s">
        <v>1</v>
      </c>
      <c r="I14" s="36" t="s">
        <v>1</v>
      </c>
      <c r="J14" s="36" t="s">
        <v>1</v>
      </c>
      <c r="K14" s="32" t="str">
        <f t="shared" si="0"/>
        <v>OUI</v>
      </c>
    </row>
    <row r="15" spans="1:13" x14ac:dyDescent="0.3">
      <c r="A15" s="36" t="s">
        <v>66</v>
      </c>
      <c r="B15" s="36" t="s">
        <v>67</v>
      </c>
      <c r="C15" s="37">
        <v>529705</v>
      </c>
      <c r="D15" s="37">
        <v>95755</v>
      </c>
      <c r="E15" s="37" t="s">
        <v>80</v>
      </c>
      <c r="F15" s="37">
        <v>74</v>
      </c>
      <c r="G15" s="37" t="s">
        <v>83</v>
      </c>
      <c r="H15" s="8" t="s">
        <v>1</v>
      </c>
      <c r="I15" s="36" t="s">
        <v>1</v>
      </c>
      <c r="J15" s="36" t="s">
        <v>1</v>
      </c>
      <c r="K15" s="32" t="str">
        <f t="shared" si="0"/>
        <v>OUI</v>
      </c>
    </row>
    <row r="16" spans="1:13" x14ac:dyDescent="0.3">
      <c r="A16" s="36" t="s">
        <v>37</v>
      </c>
      <c r="B16" s="36" t="s">
        <v>23</v>
      </c>
      <c r="C16" s="37">
        <v>489629</v>
      </c>
      <c r="D16" s="37">
        <v>115190</v>
      </c>
      <c r="E16" s="37" t="s">
        <v>82</v>
      </c>
      <c r="F16" s="37" t="s">
        <v>72</v>
      </c>
      <c r="G16" s="37" t="s">
        <v>72</v>
      </c>
      <c r="H16" s="8" t="s">
        <v>1</v>
      </c>
      <c r="I16" s="8"/>
      <c r="J16" s="8" t="s">
        <v>1</v>
      </c>
      <c r="K16" s="32" t="str">
        <f t="shared" si="0"/>
        <v>NON</v>
      </c>
    </row>
    <row r="17" spans="1:11" x14ac:dyDescent="0.3">
      <c r="A17" s="36" t="s">
        <v>36</v>
      </c>
      <c r="B17" s="36" t="s">
        <v>38</v>
      </c>
      <c r="C17" s="37">
        <v>499439</v>
      </c>
      <c r="D17" s="37">
        <v>116815</v>
      </c>
      <c r="E17" s="37" t="s">
        <v>82</v>
      </c>
      <c r="F17" s="37" t="s">
        <v>72</v>
      </c>
      <c r="G17" s="37" t="s">
        <v>74</v>
      </c>
      <c r="H17" s="8" t="s">
        <v>2</v>
      </c>
      <c r="I17" s="8" t="s">
        <v>2</v>
      </c>
      <c r="J17" s="36"/>
      <c r="K17" s="32" t="str">
        <f t="shared" si="0"/>
        <v>NON</v>
      </c>
    </row>
    <row r="18" spans="1:11" x14ac:dyDescent="0.3">
      <c r="A18" s="36" t="s">
        <v>36</v>
      </c>
      <c r="B18" s="36" t="s">
        <v>68</v>
      </c>
      <c r="C18" s="37">
        <v>505309</v>
      </c>
      <c r="D18" s="37">
        <v>114420</v>
      </c>
      <c r="E18" s="37" t="s">
        <v>80</v>
      </c>
      <c r="F18" s="37" t="s">
        <v>72</v>
      </c>
      <c r="G18" s="37" t="s">
        <v>72</v>
      </c>
      <c r="H18" s="36"/>
      <c r="I18" s="8" t="s">
        <v>1</v>
      </c>
      <c r="J18" s="36"/>
      <c r="K18" s="32" t="str">
        <f t="shared" si="0"/>
        <v>NON</v>
      </c>
    </row>
    <row r="19" spans="1:11" x14ac:dyDescent="0.3">
      <c r="A19" s="36" t="s">
        <v>39</v>
      </c>
      <c r="B19" s="36" t="s">
        <v>40</v>
      </c>
      <c r="C19" s="37">
        <v>500840</v>
      </c>
      <c r="D19" s="37">
        <v>118515</v>
      </c>
      <c r="E19" s="37" t="s">
        <v>82</v>
      </c>
      <c r="F19" s="37" t="s">
        <v>72</v>
      </c>
      <c r="G19" s="37" t="s">
        <v>72</v>
      </c>
      <c r="H19" s="36"/>
      <c r="I19" s="36"/>
      <c r="J19" s="36"/>
      <c r="K19" s="32" t="str">
        <f t="shared" si="0"/>
        <v>NON</v>
      </c>
    </row>
    <row r="20" spans="1:11" x14ac:dyDescent="0.3">
      <c r="A20" s="36" t="s">
        <v>41</v>
      </c>
      <c r="B20" s="36" t="s">
        <v>42</v>
      </c>
      <c r="C20" s="37">
        <v>486149</v>
      </c>
      <c r="D20" s="37">
        <v>111415</v>
      </c>
      <c r="E20" s="37" t="s">
        <v>82</v>
      </c>
      <c r="F20" s="37" t="s">
        <v>72</v>
      </c>
      <c r="G20" s="37" t="s">
        <v>74</v>
      </c>
      <c r="H20" s="36"/>
      <c r="I20" s="36" t="s">
        <v>3</v>
      </c>
      <c r="J20" s="36"/>
      <c r="K20" s="32" t="str">
        <f t="shared" si="0"/>
        <v>NON</v>
      </c>
    </row>
    <row r="21" spans="1:11" x14ac:dyDescent="0.3">
      <c r="A21" s="36" t="s">
        <v>20</v>
      </c>
      <c r="B21" s="36" t="s">
        <v>43</v>
      </c>
      <c r="C21" s="37">
        <v>501879</v>
      </c>
      <c r="D21" s="37">
        <v>125800</v>
      </c>
      <c r="E21" s="37" t="s">
        <v>82</v>
      </c>
      <c r="F21" s="37" t="s">
        <v>72</v>
      </c>
      <c r="G21" s="37" t="s">
        <v>72</v>
      </c>
      <c r="H21" s="36"/>
      <c r="I21" s="36" t="s">
        <v>1</v>
      </c>
      <c r="J21" s="38"/>
      <c r="K21" s="32" t="str">
        <f t="shared" si="0"/>
        <v>NON</v>
      </c>
    </row>
    <row r="22" spans="1:11" x14ac:dyDescent="0.3">
      <c r="A22" s="36" t="s">
        <v>8</v>
      </c>
      <c r="B22" s="36" t="s">
        <v>9</v>
      </c>
      <c r="C22" s="37">
        <v>520715</v>
      </c>
      <c r="D22" s="37">
        <v>147440</v>
      </c>
      <c r="E22" s="37" t="s">
        <v>82</v>
      </c>
      <c r="F22" s="37" t="s">
        <v>71</v>
      </c>
      <c r="G22" s="37" t="s">
        <v>74</v>
      </c>
      <c r="H22" s="8" t="s">
        <v>1</v>
      </c>
      <c r="I22" s="8" t="s">
        <v>2</v>
      </c>
      <c r="J22" s="8" t="s">
        <v>2</v>
      </c>
      <c r="K22" s="32" t="str">
        <f t="shared" si="0"/>
        <v>OUI</v>
      </c>
    </row>
    <row r="23" spans="1:11" x14ac:dyDescent="0.3">
      <c r="A23" s="36" t="s">
        <v>0</v>
      </c>
      <c r="B23" s="36" t="s">
        <v>26</v>
      </c>
      <c r="C23" s="37">
        <v>526245</v>
      </c>
      <c r="D23" s="37">
        <v>149625</v>
      </c>
      <c r="E23" s="37" t="s">
        <v>82</v>
      </c>
      <c r="F23" s="37" t="s">
        <v>71</v>
      </c>
      <c r="G23" s="37" t="s">
        <v>74</v>
      </c>
      <c r="H23" s="8" t="s">
        <v>3</v>
      </c>
      <c r="I23" s="8" t="s">
        <v>3</v>
      </c>
      <c r="J23" s="8" t="s">
        <v>3</v>
      </c>
      <c r="K23" s="32" t="str">
        <f t="shared" si="0"/>
        <v>OUI</v>
      </c>
    </row>
    <row r="24" spans="1:11" x14ac:dyDescent="0.3">
      <c r="A24" s="36" t="s">
        <v>10</v>
      </c>
      <c r="B24" s="36" t="s">
        <v>11</v>
      </c>
      <c r="C24" s="37">
        <v>534420</v>
      </c>
      <c r="D24" s="37">
        <v>152560</v>
      </c>
      <c r="E24" s="37" t="s">
        <v>82</v>
      </c>
      <c r="F24" s="37" t="s">
        <v>71</v>
      </c>
      <c r="G24" s="37" t="s">
        <v>71</v>
      </c>
      <c r="H24" s="36" t="s">
        <v>3</v>
      </c>
      <c r="I24" s="36" t="s">
        <v>4</v>
      </c>
      <c r="J24" s="8"/>
      <c r="K24" s="32" t="str">
        <f t="shared" si="0"/>
        <v>NON</v>
      </c>
    </row>
    <row r="25" spans="1:11" x14ac:dyDescent="0.3">
      <c r="A25" s="36" t="s">
        <v>12</v>
      </c>
      <c r="B25" s="36" t="s">
        <v>13</v>
      </c>
      <c r="C25" s="37">
        <v>512140</v>
      </c>
      <c r="D25" s="37">
        <v>142320</v>
      </c>
      <c r="E25" s="37" t="s">
        <v>82</v>
      </c>
      <c r="F25" s="37" t="s">
        <v>71</v>
      </c>
      <c r="G25" s="37" t="s">
        <v>71</v>
      </c>
      <c r="H25" s="36"/>
      <c r="I25" s="8" t="s">
        <v>4</v>
      </c>
      <c r="J25" s="8" t="s">
        <v>3</v>
      </c>
      <c r="K25" s="32" t="str">
        <f t="shared" si="0"/>
        <v>NON</v>
      </c>
    </row>
    <row r="26" spans="1:11" x14ac:dyDescent="0.3">
      <c r="A26" s="36" t="s">
        <v>14</v>
      </c>
      <c r="B26" s="36" t="s">
        <v>15</v>
      </c>
      <c r="C26" s="37">
        <v>560720</v>
      </c>
      <c r="D26" s="37">
        <v>137220</v>
      </c>
      <c r="E26" s="37" t="s">
        <v>82</v>
      </c>
      <c r="F26" s="37" t="s">
        <v>71</v>
      </c>
      <c r="G26" s="37" t="s">
        <v>71</v>
      </c>
      <c r="H26" s="36"/>
      <c r="I26" s="36"/>
      <c r="J26" s="36"/>
      <c r="K26" s="32" t="str">
        <f t="shared" si="0"/>
        <v>NON</v>
      </c>
    </row>
    <row r="27" spans="1:11" x14ac:dyDescent="0.3">
      <c r="A27" s="36" t="s">
        <v>29</v>
      </c>
      <c r="B27" s="36" t="s">
        <v>23</v>
      </c>
      <c r="C27" s="37">
        <v>558100</v>
      </c>
      <c r="D27" s="37">
        <v>136350</v>
      </c>
      <c r="E27" s="37" t="s">
        <v>82</v>
      </c>
      <c r="F27" s="37" t="s">
        <v>71</v>
      </c>
      <c r="G27" s="37" t="s">
        <v>71</v>
      </c>
      <c r="H27" s="36"/>
      <c r="I27" s="36"/>
      <c r="J27" s="36"/>
      <c r="K27" s="32" t="str">
        <f t="shared" si="0"/>
        <v>NON</v>
      </c>
    </row>
    <row r="28" spans="1:11" x14ac:dyDescent="0.3">
      <c r="A28" s="36" t="s">
        <v>30</v>
      </c>
      <c r="B28" s="36" t="s">
        <v>31</v>
      </c>
      <c r="C28" s="37">
        <v>561110</v>
      </c>
      <c r="D28" s="37">
        <v>130515</v>
      </c>
      <c r="E28" s="37" t="s">
        <v>82</v>
      </c>
      <c r="F28" s="37" t="s">
        <v>71</v>
      </c>
      <c r="G28" s="37" t="s">
        <v>74</v>
      </c>
      <c r="H28" s="8" t="s">
        <v>2</v>
      </c>
      <c r="I28" s="36" t="s">
        <v>2</v>
      </c>
      <c r="J28" s="36" t="s">
        <v>2</v>
      </c>
      <c r="K28" s="32" t="str">
        <f t="shared" si="0"/>
        <v>OUI</v>
      </c>
    </row>
    <row r="29" spans="1:11" x14ac:dyDescent="0.3">
      <c r="A29" s="36" t="s">
        <v>16</v>
      </c>
      <c r="B29" s="36" t="s">
        <v>32</v>
      </c>
      <c r="C29" s="37">
        <v>527580</v>
      </c>
      <c r="D29" s="37">
        <v>151120</v>
      </c>
      <c r="E29" s="37" t="s">
        <v>82</v>
      </c>
      <c r="F29" s="37" t="s">
        <v>71</v>
      </c>
      <c r="G29" s="37" t="s">
        <v>71</v>
      </c>
      <c r="H29" s="36"/>
      <c r="I29" s="36"/>
      <c r="J29" s="36"/>
      <c r="K29" s="32" t="str">
        <f t="shared" si="0"/>
        <v>NON</v>
      </c>
    </row>
    <row r="30" spans="1:11" x14ac:dyDescent="0.3">
      <c r="A30" s="36" t="s">
        <v>17</v>
      </c>
      <c r="B30" s="36" t="s">
        <v>18</v>
      </c>
      <c r="C30" s="37">
        <v>510180</v>
      </c>
      <c r="D30" s="37">
        <v>140075</v>
      </c>
      <c r="E30" s="37" t="s">
        <v>82</v>
      </c>
      <c r="F30" s="37" t="s">
        <v>71</v>
      </c>
      <c r="G30" s="37" t="s">
        <v>74</v>
      </c>
      <c r="H30" s="36" t="s">
        <v>2</v>
      </c>
      <c r="I30" s="36" t="s">
        <v>2</v>
      </c>
      <c r="J30" s="36" t="s">
        <v>2</v>
      </c>
      <c r="K30" s="32" t="str">
        <f t="shared" si="0"/>
        <v>OUI</v>
      </c>
    </row>
    <row r="31" spans="1:11" x14ac:dyDescent="0.3">
      <c r="A31" s="36" t="s">
        <v>19</v>
      </c>
      <c r="B31" s="36" t="s">
        <v>33</v>
      </c>
      <c r="C31" s="37">
        <v>532018</v>
      </c>
      <c r="D31" s="37">
        <v>154161</v>
      </c>
      <c r="E31" s="37" t="s">
        <v>82</v>
      </c>
      <c r="F31" s="37" t="s">
        <v>71</v>
      </c>
      <c r="G31" s="37" t="s">
        <v>74</v>
      </c>
      <c r="H31" s="36" t="s">
        <v>3</v>
      </c>
      <c r="I31" s="36" t="s">
        <v>3</v>
      </c>
      <c r="J31" s="36"/>
      <c r="K31" s="32" t="str">
        <f t="shared" si="0"/>
        <v>NON</v>
      </c>
    </row>
    <row r="32" spans="1:11" x14ac:dyDescent="0.3">
      <c r="A32" s="36" t="s">
        <v>34</v>
      </c>
      <c r="B32" s="36" t="s">
        <v>35</v>
      </c>
      <c r="C32" s="37">
        <v>553653</v>
      </c>
      <c r="D32" s="37">
        <v>145693</v>
      </c>
      <c r="E32" s="37" t="s">
        <v>82</v>
      </c>
      <c r="F32" s="37" t="s">
        <v>71</v>
      </c>
      <c r="G32" s="37" t="s">
        <v>74</v>
      </c>
      <c r="H32" s="36" t="s">
        <v>2</v>
      </c>
      <c r="I32" s="36" t="s">
        <v>2</v>
      </c>
      <c r="J32" s="36" t="s">
        <v>2</v>
      </c>
      <c r="K32" s="32" t="str">
        <f t="shared" si="0"/>
        <v>OUI</v>
      </c>
    </row>
    <row r="33" spans="1:11" x14ac:dyDescent="0.3">
      <c r="A33" s="36" t="s">
        <v>44</v>
      </c>
      <c r="B33" s="36" t="s">
        <v>45</v>
      </c>
      <c r="C33" s="37">
        <v>596780</v>
      </c>
      <c r="D33" s="37">
        <v>120040</v>
      </c>
      <c r="E33" s="37" t="s">
        <v>82</v>
      </c>
      <c r="F33" s="37" t="s">
        <v>73</v>
      </c>
      <c r="G33" s="37" t="s">
        <v>73</v>
      </c>
      <c r="H33" s="36" t="s">
        <v>2</v>
      </c>
      <c r="I33" s="36"/>
      <c r="J33" s="36"/>
      <c r="K33" s="32" t="str">
        <f t="shared" si="0"/>
        <v>NON</v>
      </c>
    </row>
    <row r="34" spans="1:11" x14ac:dyDescent="0.3">
      <c r="A34" s="36" t="s">
        <v>46</v>
      </c>
      <c r="B34" s="36" t="s">
        <v>47</v>
      </c>
      <c r="C34" s="37">
        <v>570930</v>
      </c>
      <c r="D34" s="37">
        <v>105200</v>
      </c>
      <c r="E34" s="37" t="s">
        <v>82</v>
      </c>
      <c r="F34" s="37" t="s">
        <v>73</v>
      </c>
      <c r="G34" s="37" t="s">
        <v>74</v>
      </c>
      <c r="H34" s="36" t="s">
        <v>3</v>
      </c>
      <c r="I34" s="36" t="s">
        <v>3</v>
      </c>
      <c r="J34" s="39"/>
      <c r="K34" s="32" t="str">
        <f t="shared" si="0"/>
        <v>NON</v>
      </c>
    </row>
    <row r="35" spans="1:11" x14ac:dyDescent="0.3">
      <c r="A35" s="36" t="s">
        <v>41</v>
      </c>
      <c r="B35" s="36" t="s">
        <v>48</v>
      </c>
      <c r="C35" s="37">
        <v>639626</v>
      </c>
      <c r="D35" s="37">
        <v>128790</v>
      </c>
      <c r="E35" s="37" t="s">
        <v>82</v>
      </c>
      <c r="F35" s="37" t="s">
        <v>73</v>
      </c>
      <c r="G35" s="37" t="s">
        <v>74</v>
      </c>
      <c r="H35" s="36" t="s">
        <v>2</v>
      </c>
      <c r="I35" s="36" t="s">
        <v>2</v>
      </c>
      <c r="J35" s="39"/>
      <c r="K35" s="32" t="str">
        <f t="shared" si="0"/>
        <v>NON</v>
      </c>
    </row>
    <row r="36" spans="1:11" x14ac:dyDescent="0.3">
      <c r="A36" s="36" t="s">
        <v>41</v>
      </c>
      <c r="B36" s="36" t="s">
        <v>49</v>
      </c>
      <c r="C36" s="37">
        <v>563290</v>
      </c>
      <c r="D36" s="37">
        <v>125140</v>
      </c>
      <c r="E36" s="37" t="s">
        <v>82</v>
      </c>
      <c r="F36" s="37" t="s">
        <v>73</v>
      </c>
      <c r="G36" s="37" t="s">
        <v>73</v>
      </c>
      <c r="H36" s="36" t="s">
        <v>2</v>
      </c>
      <c r="I36" s="39"/>
      <c r="J36" s="40" t="s">
        <v>2</v>
      </c>
      <c r="K36" s="32" t="str">
        <f t="shared" si="0"/>
        <v>NON</v>
      </c>
    </row>
    <row r="37" spans="1:11" x14ac:dyDescent="0.3">
      <c r="A37" s="36" t="s">
        <v>41</v>
      </c>
      <c r="B37" s="36" t="s">
        <v>50</v>
      </c>
      <c r="C37" s="37">
        <v>568390</v>
      </c>
      <c r="D37" s="37">
        <v>113180</v>
      </c>
      <c r="E37" s="37" t="s">
        <v>82</v>
      </c>
      <c r="F37" s="37" t="s">
        <v>73</v>
      </c>
      <c r="G37" s="37" t="s">
        <v>73</v>
      </c>
      <c r="H37" s="36"/>
      <c r="I37" s="36"/>
      <c r="J37" s="36"/>
      <c r="K37" s="32" t="str">
        <f t="shared" si="0"/>
        <v>NON</v>
      </c>
    </row>
    <row r="38" spans="1:11" x14ac:dyDescent="0.3">
      <c r="A38" s="36" t="s">
        <v>41</v>
      </c>
      <c r="B38" s="36" t="s">
        <v>51</v>
      </c>
      <c r="C38" s="37">
        <v>564520</v>
      </c>
      <c r="D38" s="37">
        <v>122980</v>
      </c>
      <c r="E38" s="37" t="s">
        <v>82</v>
      </c>
      <c r="F38" s="37" t="s">
        <v>73</v>
      </c>
      <c r="G38" s="37" t="s">
        <v>73</v>
      </c>
      <c r="H38" s="41"/>
      <c r="I38" s="36"/>
      <c r="J38" s="40" t="s">
        <v>2</v>
      </c>
      <c r="K38" s="32" t="str">
        <f t="shared" si="0"/>
        <v>NON</v>
      </c>
    </row>
    <row r="39" spans="1:11" x14ac:dyDescent="0.3">
      <c r="A39" s="36" t="s">
        <v>41</v>
      </c>
      <c r="B39" s="36" t="s">
        <v>52</v>
      </c>
      <c r="C39" s="37">
        <v>557660</v>
      </c>
      <c r="D39" s="37">
        <v>133280</v>
      </c>
      <c r="E39" s="37" t="s">
        <v>82</v>
      </c>
      <c r="F39" s="37" t="s">
        <v>73</v>
      </c>
      <c r="G39" s="37" t="s">
        <v>84</v>
      </c>
      <c r="H39" s="41"/>
      <c r="I39" s="36"/>
      <c r="J39" s="40" t="s">
        <v>2</v>
      </c>
      <c r="K39" s="32" t="str">
        <f t="shared" si="0"/>
        <v>NON</v>
      </c>
    </row>
    <row r="40" spans="1:11" x14ac:dyDescent="0.3">
      <c r="A40" s="36" t="s">
        <v>41</v>
      </c>
      <c r="B40" s="36" t="s">
        <v>53</v>
      </c>
      <c r="C40" s="37">
        <v>627900</v>
      </c>
      <c r="D40" s="37">
        <v>128475</v>
      </c>
      <c r="E40" s="37" t="s">
        <v>82</v>
      </c>
      <c r="F40" s="37" t="s">
        <v>73</v>
      </c>
      <c r="G40" s="37" t="s">
        <v>73</v>
      </c>
      <c r="H40" s="36"/>
      <c r="I40" s="36"/>
      <c r="J40" s="36"/>
      <c r="K40" s="32" t="str">
        <f t="shared" si="0"/>
        <v>NON</v>
      </c>
    </row>
    <row r="41" spans="1:11" x14ac:dyDescent="0.3">
      <c r="A41" s="36" t="s">
        <v>41</v>
      </c>
      <c r="B41" s="36" t="s">
        <v>54</v>
      </c>
      <c r="C41" s="37">
        <v>593300</v>
      </c>
      <c r="D41" s="37">
        <v>118455</v>
      </c>
      <c r="E41" s="37" t="s">
        <v>82</v>
      </c>
      <c r="F41" s="37" t="s">
        <v>73</v>
      </c>
      <c r="G41" s="37" t="s">
        <v>74</v>
      </c>
      <c r="H41" s="36" t="s">
        <v>2</v>
      </c>
      <c r="I41" s="36" t="s">
        <v>2</v>
      </c>
      <c r="J41" s="36"/>
      <c r="K41" s="32" t="str">
        <f t="shared" si="0"/>
        <v>NON</v>
      </c>
    </row>
    <row r="42" spans="1:11" x14ac:dyDescent="0.3">
      <c r="A42" s="36" t="s">
        <v>41</v>
      </c>
      <c r="B42" s="36" t="s">
        <v>55</v>
      </c>
      <c r="C42" s="37">
        <v>620150</v>
      </c>
      <c r="D42" s="37">
        <v>128780</v>
      </c>
      <c r="E42" s="37" t="s">
        <v>82</v>
      </c>
      <c r="F42" s="37" t="s">
        <v>73</v>
      </c>
      <c r="G42" s="37" t="s">
        <v>73</v>
      </c>
      <c r="H42" s="36"/>
      <c r="I42" s="36"/>
      <c r="J42" s="36"/>
      <c r="K42" s="32" t="str">
        <f t="shared" si="0"/>
        <v>NON</v>
      </c>
    </row>
    <row r="43" spans="1:11" x14ac:dyDescent="0.3">
      <c r="A43" s="36" t="s">
        <v>56</v>
      </c>
      <c r="B43" s="36" t="s">
        <v>57</v>
      </c>
      <c r="C43" s="37">
        <v>634030</v>
      </c>
      <c r="D43" s="37">
        <v>125900</v>
      </c>
      <c r="E43" s="37" t="s">
        <v>82</v>
      </c>
      <c r="F43" s="37" t="s">
        <v>73</v>
      </c>
      <c r="G43" s="37" t="s">
        <v>74</v>
      </c>
      <c r="H43" s="42" t="s">
        <v>2</v>
      </c>
      <c r="I43" s="42" t="s">
        <v>3</v>
      </c>
      <c r="J43" s="36"/>
      <c r="K43" s="32" t="str">
        <f t="shared" si="0"/>
        <v>NON</v>
      </c>
    </row>
    <row r="44" spans="1:11" x14ac:dyDescent="0.3">
      <c r="A44" s="12"/>
      <c r="B44" s="12"/>
      <c r="C44" s="13"/>
      <c r="D44" s="13"/>
      <c r="E44" s="13"/>
      <c r="F44" s="13"/>
      <c r="G44" s="13"/>
      <c r="H44" s="14"/>
      <c r="I44" s="14"/>
      <c r="J44" s="12"/>
    </row>
    <row r="45" spans="1:11" x14ac:dyDescent="0.3">
      <c r="A45" s="43" t="s">
        <v>92</v>
      </c>
      <c r="B45" s="44"/>
      <c r="C45" s="44"/>
      <c r="D45" s="44"/>
      <c r="E45" s="44"/>
      <c r="F45" s="45"/>
      <c r="G45" s="46"/>
      <c r="H45" s="46"/>
    </row>
    <row r="46" spans="1:11" x14ac:dyDescent="0.3">
      <c r="A46" s="47" t="s">
        <v>93</v>
      </c>
      <c r="B46" s="48"/>
      <c r="C46" s="48"/>
      <c r="D46" s="48"/>
      <c r="E46" s="48"/>
      <c r="F46" s="49"/>
      <c r="G46" s="46"/>
      <c r="H46" s="46"/>
    </row>
    <row r="47" spans="1:11" ht="15" customHeight="1" x14ac:dyDescent="0.3"/>
    <row r="49" ht="15" customHeight="1" x14ac:dyDescent="0.3"/>
  </sheetData>
  <mergeCells count="2">
    <mergeCell ref="H5:J5"/>
    <mergeCell ref="D1:J1"/>
  </mergeCells>
  <pageMargins left="0.7" right="0.7" top="0.75" bottom="0.75" header="0.3" footer="0.3"/>
  <pageSetup paperSize="9" scale="52" orientation="landscape" horizontalDpi="300" verticalDpi="300" r:id="rId1"/>
  <headerFooter>
    <oddFooter>&amp;L&amp;D&amp;C&amp;A&amp;R&amp;F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FC56A8-5D70-481C-9706-D8BC13436885}">
  <sheetPr>
    <pageSetUpPr fitToPage="1"/>
  </sheetPr>
  <dimension ref="A1:M79"/>
  <sheetViews>
    <sheetView topLeftCell="A4" zoomScale="70" zoomScaleNormal="70" workbookViewId="0">
      <selection activeCell="D15" sqref="B15:D22"/>
    </sheetView>
  </sheetViews>
  <sheetFormatPr baseColWidth="10" defaultRowHeight="14.4" x14ac:dyDescent="0.3"/>
  <cols>
    <col min="1" max="1" width="32.6640625" customWidth="1"/>
    <col min="2" max="2" width="12.88671875" customWidth="1"/>
    <col min="9" max="9" width="5" customWidth="1"/>
    <col min="10" max="10" width="25.33203125" customWidth="1"/>
  </cols>
  <sheetData>
    <row r="1" spans="1:13" s="1" customFormat="1" ht="96" customHeight="1" thickBot="1" x14ac:dyDescent="0.35">
      <c r="A1" s="33"/>
      <c r="B1" s="34"/>
      <c r="C1" s="34"/>
      <c r="D1" s="51" t="s">
        <v>94</v>
      </c>
      <c r="E1" s="51"/>
      <c r="F1" s="51"/>
      <c r="G1" s="51"/>
      <c r="H1" s="51"/>
      <c r="I1" s="51"/>
      <c r="J1" s="52"/>
      <c r="K1" s="35"/>
      <c r="L1" s="35"/>
      <c r="M1" s="35"/>
    </row>
    <row r="4" spans="1:13" x14ac:dyDescent="0.3">
      <c r="A4" s="22" t="s">
        <v>88</v>
      </c>
      <c r="B4" s="23"/>
      <c r="C4" s="23"/>
      <c r="D4" s="23"/>
      <c r="E4" s="23"/>
      <c r="F4" s="23"/>
      <c r="G4" s="23"/>
      <c r="H4" s="2"/>
    </row>
    <row r="5" spans="1:13" ht="14.4" customHeight="1" x14ac:dyDescent="0.3">
      <c r="A5" s="2"/>
      <c r="B5" s="50" t="s">
        <v>87</v>
      </c>
      <c r="C5" s="50"/>
      <c r="D5" s="50"/>
      <c r="E5" s="50" t="s">
        <v>91</v>
      </c>
      <c r="F5" s="50"/>
      <c r="G5" s="50"/>
    </row>
    <row r="6" spans="1:13" x14ac:dyDescent="0.3">
      <c r="A6" s="18" t="s">
        <v>90</v>
      </c>
      <c r="B6" s="30" t="s">
        <v>6</v>
      </c>
      <c r="C6" s="30" t="s">
        <v>7</v>
      </c>
      <c r="D6" s="30" t="s">
        <v>21</v>
      </c>
      <c r="E6" s="30" t="s">
        <v>6</v>
      </c>
      <c r="F6" s="30" t="s">
        <v>7</v>
      </c>
      <c r="G6" s="30" t="s">
        <v>21</v>
      </c>
      <c r="H6" s="2"/>
    </row>
    <row r="7" spans="1:13" x14ac:dyDescent="0.3">
      <c r="A7" s="28" t="s">
        <v>1</v>
      </c>
      <c r="B7" s="6">
        <f>COUNTIFS(Catalogue_données!H$7:H$43,"Très bonne",Catalogue_données!$K$7:$K$43,"OUI")</f>
        <v>6</v>
      </c>
      <c r="C7" s="6">
        <f>COUNTIFS(Catalogue_données!$I$7:$I$43,"Très bonne",Catalogue_données!$K$7:$K$43,"OUI")</f>
        <v>7</v>
      </c>
      <c r="D7" s="6">
        <f>COUNTIFS(Catalogue_données!$J$7:$J$43,"Très bonne",Catalogue_données!$K$7:$K$43,"OUI")</f>
        <v>6</v>
      </c>
      <c r="E7" s="6">
        <f>COUNTIF(Catalogue_données!H$7:H$43,"Très bonne")</f>
        <v>7</v>
      </c>
      <c r="F7" s="6">
        <f>COUNTIF(Catalogue_données!I$7:I$43,"Très bonne")</f>
        <v>9</v>
      </c>
      <c r="G7" s="6">
        <f>COUNTIF(Catalogue_données!J$7:J$43,"Très bonne")</f>
        <v>7</v>
      </c>
      <c r="H7" s="2"/>
    </row>
    <row r="8" spans="1:13" x14ac:dyDescent="0.3">
      <c r="A8" s="24" t="s">
        <v>2</v>
      </c>
      <c r="B8" s="6">
        <f>COUNTIFS(Catalogue_données!H$7:H$43,"Bonne",Catalogue_données!$K$7:$K$43,"OUI")</f>
        <v>5</v>
      </c>
      <c r="C8" s="6">
        <f>COUNTIFS(Catalogue_données!$I$7:$I$43,"Bonne",Catalogue_données!$K$7:$K$43,"OUI")</f>
        <v>6</v>
      </c>
      <c r="D8" s="6">
        <f>COUNTIFS(Catalogue_données!$J$7:$J$43,"Bonne",Catalogue_données!$K$7:$K$43,"OUI")</f>
        <v>6</v>
      </c>
      <c r="E8" s="6">
        <f>COUNTIF(Catalogue_données!H$7:H$43,"Bonne")</f>
        <v>11</v>
      </c>
      <c r="F8" s="6">
        <f>COUNTIF(Catalogue_données!I$7:I$43,"Bonne")</f>
        <v>9</v>
      </c>
      <c r="G8" s="6">
        <f>COUNTIF(Catalogue_données!J$7:J$43,"Bonne")</f>
        <v>9</v>
      </c>
      <c r="H8" s="2"/>
    </row>
    <row r="9" spans="1:13" x14ac:dyDescent="0.3">
      <c r="A9" s="25" t="s">
        <v>3</v>
      </c>
      <c r="B9" s="6">
        <f>COUNTIFS(Catalogue_données!H$7:H$43,"Moyenne",Catalogue_données!$K$7:$K$43,"OUI")</f>
        <v>3</v>
      </c>
      <c r="C9" s="6">
        <f>COUNTIFS(Catalogue_données!$I$7:$I$43,"Moyenne",Catalogue_données!$K$7:$K$43,"OUI")</f>
        <v>1</v>
      </c>
      <c r="D9" s="6">
        <f>COUNTIFS(Catalogue_données!$J$7:$J$43,"Moyenne",Catalogue_données!$K$7:$K$43,"OUI")</f>
        <v>2</v>
      </c>
      <c r="E9" s="6">
        <f>COUNTIF(Catalogue_données!H$7:H$43,"Moyenne")</f>
        <v>6</v>
      </c>
      <c r="F9" s="6">
        <f>COUNTIF(Catalogue_données!I$7:I$43,"Moyenne")</f>
        <v>5</v>
      </c>
      <c r="G9" s="6">
        <f>COUNTIF(Catalogue_données!J$7:J$43,"Moyenne")</f>
        <v>3</v>
      </c>
      <c r="H9" s="2"/>
    </row>
    <row r="10" spans="1:13" x14ac:dyDescent="0.3">
      <c r="A10" s="26" t="s">
        <v>4</v>
      </c>
      <c r="B10" s="6">
        <f>COUNTIFS(Catalogue_données!H$7:H$43,"Médiocre",Catalogue_données!$K$7:$K$43,"OUI")</f>
        <v>0</v>
      </c>
      <c r="C10" s="6">
        <f>COUNTIFS(Catalogue_données!$I$7:$I$43,"Médiocre",Catalogue_données!$K$7:$K$43,"OUI")</f>
        <v>0</v>
      </c>
      <c r="D10" s="6">
        <f>COUNTIFS(Catalogue_données!$J$7:$J$43,"Médiocre",Catalogue_données!$K$7:$K$43,"OUI")</f>
        <v>0</v>
      </c>
      <c r="E10" s="6">
        <f>COUNTIF(Catalogue_données!H$7:H$43,"Médiocre")</f>
        <v>0</v>
      </c>
      <c r="F10" s="6">
        <f>COUNTIF(Catalogue_données!I$7:I$43,"Médiocre")</f>
        <v>2</v>
      </c>
      <c r="G10" s="6">
        <f>COUNTIF(Catalogue_données!J$7:J$43,"Médiocre")</f>
        <v>0</v>
      </c>
      <c r="H10" s="2"/>
    </row>
    <row r="11" spans="1:13" x14ac:dyDescent="0.3">
      <c r="A11" s="27" t="s">
        <v>5</v>
      </c>
      <c r="B11" s="6">
        <f>COUNTIFS(Catalogue_données!H$7:H$43,"Mauvaise",Catalogue_données!$K$7:$K$43,"OUI")</f>
        <v>0</v>
      </c>
      <c r="C11" s="6">
        <f>COUNTIFS(Catalogue_données!$I$7:$I$43,"Mauvaise",Catalogue_données!$K$7:$K$43,"OUI")</f>
        <v>0</v>
      </c>
      <c r="D11" s="6">
        <f>COUNTIFS(Catalogue_données!$J$7:$J$43,"Mauvaise",Catalogue_données!$K$7:$K$43,"OUI")</f>
        <v>0</v>
      </c>
      <c r="E11" s="6">
        <f>COUNTIF(Catalogue_données!H$7:H$43,"Mauvaise")</f>
        <v>0</v>
      </c>
      <c r="F11" s="6">
        <f>COUNTIF(Catalogue_données!I$7:I$43,"Mauvaise")</f>
        <v>0</v>
      </c>
      <c r="G11" s="6">
        <f>COUNTIF(Catalogue_données!J$7:J$43,"Mauvaise")</f>
        <v>0</v>
      </c>
      <c r="H11" s="2"/>
    </row>
    <row r="12" spans="1:13" x14ac:dyDescent="0.3">
      <c r="A12" s="29" t="s">
        <v>22</v>
      </c>
      <c r="B12" s="6"/>
      <c r="C12" s="6"/>
      <c r="D12" s="6"/>
      <c r="E12" s="6">
        <f>COUNTBLANK(Catalogue_données!H$7:H$43)</f>
        <v>13</v>
      </c>
      <c r="F12" s="6">
        <f>COUNTBLANK(Catalogue_données!I$7:I$43)</f>
        <v>12</v>
      </c>
      <c r="G12" s="6">
        <f>COUNTBLANK(Catalogue_données!J$7:J$43)</f>
        <v>18</v>
      </c>
      <c r="H12" s="2"/>
    </row>
    <row r="13" spans="1:13" x14ac:dyDescent="0.3">
      <c r="A13" s="18" t="s">
        <v>85</v>
      </c>
      <c r="B13" s="6">
        <f t="shared" ref="B13:G13" si="0">SUM(B7:B11)</f>
        <v>14</v>
      </c>
      <c r="C13" s="6">
        <f t="shared" si="0"/>
        <v>14</v>
      </c>
      <c r="D13" s="6">
        <f t="shared" si="0"/>
        <v>14</v>
      </c>
      <c r="E13" s="6">
        <f t="shared" si="0"/>
        <v>24</v>
      </c>
      <c r="F13" s="6">
        <f t="shared" si="0"/>
        <v>25</v>
      </c>
      <c r="G13" s="6">
        <f t="shared" si="0"/>
        <v>19</v>
      </c>
      <c r="H13" s="2"/>
    </row>
    <row r="15" spans="1:13" x14ac:dyDescent="0.3">
      <c r="A15" s="17"/>
      <c r="B15" s="3"/>
      <c r="C15" s="3"/>
      <c r="D15" s="3"/>
      <c r="E15" s="2"/>
      <c r="F15" s="2"/>
      <c r="G15" s="2"/>
      <c r="H15" s="2"/>
    </row>
    <row r="16" spans="1:13" x14ac:dyDescent="0.3">
      <c r="A16" s="22" t="s">
        <v>86</v>
      </c>
      <c r="B16" s="2"/>
      <c r="C16" s="2"/>
      <c r="D16" s="2"/>
      <c r="E16" s="2"/>
      <c r="F16" s="2"/>
      <c r="G16" s="2"/>
      <c r="H16" s="2"/>
    </row>
    <row r="17" spans="1:10" x14ac:dyDescent="0.3">
      <c r="A17" s="22"/>
      <c r="B17" s="50" t="s">
        <v>87</v>
      </c>
      <c r="C17" s="50"/>
      <c r="D17" s="50"/>
      <c r="E17" s="50" t="s">
        <v>91</v>
      </c>
      <c r="F17" s="50"/>
      <c r="G17" s="50"/>
      <c r="H17" s="2"/>
    </row>
    <row r="18" spans="1:10" x14ac:dyDescent="0.3">
      <c r="A18" s="18" t="s">
        <v>90</v>
      </c>
      <c r="B18" s="30" t="s">
        <v>6</v>
      </c>
      <c r="C18" s="30" t="s">
        <v>7</v>
      </c>
      <c r="D18" s="30" t="s">
        <v>21</v>
      </c>
      <c r="E18" s="30" t="s">
        <v>6</v>
      </c>
      <c r="F18" s="30" t="s">
        <v>7</v>
      </c>
      <c r="G18" s="30" t="s">
        <v>21</v>
      </c>
      <c r="H18" s="2"/>
    </row>
    <row r="19" spans="1:10" x14ac:dyDescent="0.3">
      <c r="A19" s="28" t="s">
        <v>1</v>
      </c>
      <c r="B19" s="19">
        <f t="shared" ref="B19:D23" si="1">B7/$B$13</f>
        <v>0.42857142857142855</v>
      </c>
      <c r="C19" s="19">
        <f t="shared" si="1"/>
        <v>0.5</v>
      </c>
      <c r="D19" s="19">
        <f t="shared" si="1"/>
        <v>0.42857142857142855</v>
      </c>
      <c r="E19" s="20">
        <f t="shared" ref="E19:G24" si="2">E7/37</f>
        <v>0.1891891891891892</v>
      </c>
      <c r="F19" s="20">
        <f t="shared" si="2"/>
        <v>0.24324324324324326</v>
      </c>
      <c r="G19" s="20">
        <f t="shared" si="2"/>
        <v>0.1891891891891892</v>
      </c>
      <c r="H19" s="2"/>
      <c r="I19" s="2"/>
      <c r="J19" s="2"/>
    </row>
    <row r="20" spans="1:10" x14ac:dyDescent="0.3">
      <c r="A20" s="24" t="s">
        <v>2</v>
      </c>
      <c r="B20" s="19">
        <f t="shared" si="1"/>
        <v>0.35714285714285715</v>
      </c>
      <c r="C20" s="19">
        <f t="shared" si="1"/>
        <v>0.42857142857142855</v>
      </c>
      <c r="D20" s="19">
        <f t="shared" si="1"/>
        <v>0.42857142857142855</v>
      </c>
      <c r="E20" s="20">
        <f t="shared" si="2"/>
        <v>0.29729729729729731</v>
      </c>
      <c r="F20" s="20">
        <f t="shared" si="2"/>
        <v>0.24324324324324326</v>
      </c>
      <c r="G20" s="20">
        <f t="shared" si="2"/>
        <v>0.24324324324324326</v>
      </c>
      <c r="H20" s="2"/>
      <c r="I20" s="2"/>
      <c r="J20" s="2"/>
    </row>
    <row r="21" spans="1:10" x14ac:dyDescent="0.3">
      <c r="A21" s="25" t="s">
        <v>3</v>
      </c>
      <c r="B21" s="19">
        <f t="shared" si="1"/>
        <v>0.21428571428571427</v>
      </c>
      <c r="C21" s="19">
        <f t="shared" si="1"/>
        <v>7.1428571428571425E-2</v>
      </c>
      <c r="D21" s="19">
        <f t="shared" si="1"/>
        <v>0.14285714285714285</v>
      </c>
      <c r="E21" s="20">
        <f t="shared" si="2"/>
        <v>0.16216216216216217</v>
      </c>
      <c r="F21" s="20">
        <f t="shared" si="2"/>
        <v>0.13513513513513514</v>
      </c>
      <c r="G21" s="20">
        <f t="shared" si="2"/>
        <v>8.1081081081081086E-2</v>
      </c>
      <c r="H21" s="2"/>
      <c r="I21" s="2"/>
      <c r="J21" s="2"/>
    </row>
    <row r="22" spans="1:10" x14ac:dyDescent="0.3">
      <c r="A22" s="26" t="s">
        <v>4</v>
      </c>
      <c r="B22" s="19">
        <f t="shared" si="1"/>
        <v>0</v>
      </c>
      <c r="C22" s="19">
        <f t="shared" si="1"/>
        <v>0</v>
      </c>
      <c r="D22" s="19">
        <f t="shared" si="1"/>
        <v>0</v>
      </c>
      <c r="E22" s="20">
        <f t="shared" si="2"/>
        <v>0</v>
      </c>
      <c r="F22" s="20">
        <f t="shared" si="2"/>
        <v>5.4054054054054057E-2</v>
      </c>
      <c r="G22" s="20">
        <f t="shared" si="2"/>
        <v>0</v>
      </c>
      <c r="H22" s="2"/>
      <c r="I22" s="2"/>
      <c r="J22" s="2"/>
    </row>
    <row r="23" spans="1:10" x14ac:dyDescent="0.3">
      <c r="A23" s="27" t="s">
        <v>5</v>
      </c>
      <c r="B23" s="19">
        <f t="shared" si="1"/>
        <v>0</v>
      </c>
      <c r="C23" s="19">
        <f t="shared" si="1"/>
        <v>0</v>
      </c>
      <c r="D23" s="19">
        <f t="shared" si="1"/>
        <v>0</v>
      </c>
      <c r="E23" s="20">
        <f t="shared" si="2"/>
        <v>0</v>
      </c>
      <c r="F23" s="20">
        <f t="shared" si="2"/>
        <v>0</v>
      </c>
      <c r="G23" s="20">
        <f t="shared" si="2"/>
        <v>0</v>
      </c>
      <c r="H23" s="2"/>
      <c r="I23" s="2"/>
      <c r="J23" s="2"/>
    </row>
    <row r="24" spans="1:10" x14ac:dyDescent="0.3">
      <c r="A24" s="29" t="s">
        <v>22</v>
      </c>
      <c r="B24" s="21"/>
      <c r="C24" s="21"/>
      <c r="D24" s="21"/>
      <c r="E24" s="20">
        <f t="shared" si="2"/>
        <v>0.35135135135135137</v>
      </c>
      <c r="F24" s="20">
        <f t="shared" si="2"/>
        <v>0.32432432432432434</v>
      </c>
      <c r="G24" s="20">
        <f t="shared" si="2"/>
        <v>0.48648648648648651</v>
      </c>
      <c r="H24" s="2"/>
      <c r="I24" s="2"/>
      <c r="J24" s="2"/>
    </row>
    <row r="25" spans="1:10" x14ac:dyDescent="0.3">
      <c r="A25" s="15" t="s">
        <v>85</v>
      </c>
      <c r="B25" s="20">
        <f>SUM(B19:B23)</f>
        <v>1</v>
      </c>
      <c r="C25" s="20">
        <f>SUM(C19:C23)</f>
        <v>1</v>
      </c>
      <c r="D25" s="20">
        <f>SUM(D19:D23)</f>
        <v>1</v>
      </c>
      <c r="E25" s="20">
        <f>SUM(E19:E23)</f>
        <v>0.64864864864864868</v>
      </c>
      <c r="F25" s="20">
        <f t="shared" ref="F25:G25" si="3">SUM(F19:F23)</f>
        <v>0.67567567567567577</v>
      </c>
      <c r="G25" s="20">
        <f t="shared" si="3"/>
        <v>0.5135135135135136</v>
      </c>
      <c r="H25" s="2"/>
      <c r="I25" s="2"/>
      <c r="J25" s="2"/>
    </row>
    <row r="26" spans="1:10" x14ac:dyDescent="0.3">
      <c r="A26" s="15" t="s">
        <v>89</v>
      </c>
      <c r="B26" s="21">
        <f>SUM(B25:B25)</f>
        <v>1</v>
      </c>
      <c r="C26" s="21">
        <f>SUM(C25:C25)</f>
        <v>1</v>
      </c>
      <c r="D26" s="21">
        <f>SUM(D25:D25)</f>
        <v>1</v>
      </c>
      <c r="E26" s="21">
        <f>SUM(E24:E25)</f>
        <v>1</v>
      </c>
      <c r="F26" s="21">
        <f t="shared" ref="F26:G26" si="4">SUM(F24:F25)</f>
        <v>1</v>
      </c>
      <c r="G26" s="21">
        <f t="shared" si="4"/>
        <v>1</v>
      </c>
      <c r="H26" s="2"/>
      <c r="I26" s="2"/>
      <c r="J26" s="2"/>
    </row>
    <row r="27" spans="1:10" x14ac:dyDescent="0.3">
      <c r="A27" s="3"/>
      <c r="B27" s="4"/>
      <c r="C27" s="4"/>
      <c r="D27" s="4"/>
      <c r="E27" s="2"/>
      <c r="F27" s="2"/>
      <c r="G27" s="2"/>
      <c r="H27" s="2"/>
      <c r="I27" s="2"/>
      <c r="J27" s="2"/>
    </row>
    <row r="28" spans="1:10" x14ac:dyDescent="0.3">
      <c r="A28" s="2"/>
      <c r="B28" s="2"/>
      <c r="C28" s="2"/>
      <c r="D28" s="2"/>
      <c r="E28" s="2"/>
      <c r="F28" s="2"/>
      <c r="G28" s="2"/>
      <c r="H28" s="2"/>
      <c r="I28" s="2"/>
      <c r="J28" s="2"/>
    </row>
    <row r="29" spans="1:10" x14ac:dyDescent="0.3">
      <c r="A29" s="2"/>
      <c r="B29" s="2"/>
      <c r="C29" s="2"/>
      <c r="D29" s="2"/>
      <c r="E29" s="2"/>
      <c r="F29" s="2"/>
      <c r="G29" s="2"/>
      <c r="H29" s="2"/>
      <c r="I29" s="2"/>
      <c r="J29" s="2"/>
    </row>
    <row r="30" spans="1:10" x14ac:dyDescent="0.3">
      <c r="A30" s="2"/>
      <c r="B30" s="2"/>
      <c r="C30" s="2"/>
      <c r="D30" s="2"/>
      <c r="E30" s="2"/>
      <c r="F30" s="2"/>
      <c r="G30" s="2"/>
      <c r="H30" s="2"/>
      <c r="I30" s="2"/>
      <c r="J30" s="2"/>
    </row>
    <row r="31" spans="1:10" x14ac:dyDescent="0.3">
      <c r="A31" s="2"/>
      <c r="B31" s="2"/>
      <c r="C31" s="2"/>
      <c r="D31" s="2"/>
      <c r="E31" s="2"/>
      <c r="F31" s="2"/>
      <c r="G31" s="2"/>
      <c r="H31" s="2"/>
      <c r="I31" s="2"/>
      <c r="J31" s="2"/>
    </row>
    <row r="32" spans="1:10" x14ac:dyDescent="0.3">
      <c r="A32" s="2"/>
      <c r="B32" s="2"/>
      <c r="C32" s="2"/>
      <c r="D32" s="2"/>
      <c r="E32" s="2"/>
      <c r="F32" s="2"/>
      <c r="G32" s="2"/>
      <c r="H32" s="2"/>
      <c r="I32" s="2"/>
      <c r="J32" s="2"/>
    </row>
    <row r="33" spans="1:10" x14ac:dyDescent="0.3">
      <c r="A33" s="2"/>
      <c r="B33" s="2"/>
      <c r="C33" s="2"/>
      <c r="D33" s="2"/>
      <c r="E33" s="2"/>
      <c r="F33" s="2"/>
      <c r="G33" s="2"/>
      <c r="H33" s="2"/>
      <c r="I33" s="2"/>
      <c r="J33" s="2"/>
    </row>
    <row r="34" spans="1:10" x14ac:dyDescent="0.3">
      <c r="A34" s="2"/>
      <c r="B34" s="2"/>
      <c r="C34" s="2"/>
      <c r="D34" s="2"/>
      <c r="E34" s="2"/>
      <c r="F34" s="2"/>
      <c r="G34" s="2"/>
      <c r="H34" s="2"/>
      <c r="I34" s="2"/>
      <c r="J34" s="2"/>
    </row>
    <row r="35" spans="1:10" x14ac:dyDescent="0.3">
      <c r="A35" s="2"/>
      <c r="B35" s="2"/>
      <c r="C35" s="2"/>
      <c r="D35" s="2"/>
      <c r="E35" s="2"/>
      <c r="F35" s="2"/>
      <c r="G35" s="2"/>
      <c r="H35" s="2"/>
      <c r="I35" s="2"/>
      <c r="J35" s="2"/>
    </row>
    <row r="36" spans="1:10" x14ac:dyDescent="0.3">
      <c r="A36" s="2"/>
      <c r="B36" s="2"/>
      <c r="C36" s="2"/>
      <c r="D36" s="2"/>
      <c r="E36" s="2"/>
      <c r="F36" s="2"/>
      <c r="G36" s="2"/>
      <c r="H36" s="2"/>
      <c r="I36" s="2"/>
      <c r="J36" s="2"/>
    </row>
    <row r="37" spans="1:10" x14ac:dyDescent="0.3">
      <c r="A37" s="2"/>
      <c r="B37" s="2"/>
      <c r="C37" s="2"/>
      <c r="D37" s="2"/>
      <c r="E37" s="2"/>
      <c r="F37" s="2"/>
      <c r="G37" s="2"/>
      <c r="H37" s="2"/>
      <c r="I37" s="2"/>
      <c r="J37" s="2"/>
    </row>
    <row r="38" spans="1:10" x14ac:dyDescent="0.3">
      <c r="A38" s="2"/>
      <c r="B38" s="2"/>
      <c r="C38" s="2"/>
      <c r="D38" s="2"/>
      <c r="E38" s="2"/>
      <c r="F38" s="2"/>
      <c r="G38" s="2"/>
      <c r="H38" s="2"/>
      <c r="I38" s="2"/>
      <c r="J38" s="2"/>
    </row>
    <row r="39" spans="1:10" x14ac:dyDescent="0.3">
      <c r="A39" s="2"/>
      <c r="B39" s="2"/>
      <c r="C39" s="2"/>
      <c r="D39" s="2"/>
      <c r="E39" s="2"/>
      <c r="F39" s="2"/>
      <c r="G39" s="2"/>
      <c r="H39" s="2"/>
      <c r="I39" s="2"/>
      <c r="J39" s="2"/>
    </row>
    <row r="40" spans="1:10" x14ac:dyDescent="0.3">
      <c r="A40" s="2"/>
      <c r="B40" s="2"/>
      <c r="C40" s="2"/>
      <c r="D40" s="2"/>
      <c r="E40" s="2"/>
      <c r="F40" s="2"/>
      <c r="G40" s="2"/>
      <c r="H40" s="2"/>
      <c r="I40" s="2"/>
      <c r="J40" s="2"/>
    </row>
    <row r="41" spans="1:10" x14ac:dyDescent="0.3">
      <c r="A41" s="2"/>
      <c r="B41" s="2"/>
      <c r="C41" s="2"/>
      <c r="D41" s="2"/>
      <c r="E41" s="2"/>
      <c r="F41" s="2"/>
      <c r="G41" s="2"/>
      <c r="H41" s="2"/>
      <c r="I41" s="2"/>
      <c r="J41" s="2"/>
    </row>
    <row r="42" spans="1:10" x14ac:dyDescent="0.3">
      <c r="A42" s="2"/>
      <c r="B42" s="2"/>
      <c r="C42" s="2"/>
      <c r="D42" s="2"/>
      <c r="E42" s="2"/>
      <c r="F42" s="2"/>
      <c r="G42" s="2"/>
      <c r="H42" s="2"/>
      <c r="I42" s="2"/>
      <c r="J42" s="2"/>
    </row>
    <row r="43" spans="1:10" x14ac:dyDescent="0.3">
      <c r="A43" s="2"/>
      <c r="B43" s="2"/>
      <c r="C43" s="2"/>
      <c r="D43" s="2"/>
      <c r="E43" s="2"/>
      <c r="F43" s="2"/>
      <c r="G43" s="2"/>
      <c r="H43" s="2"/>
      <c r="I43" s="2"/>
      <c r="J43" s="2"/>
    </row>
    <row r="44" spans="1:10" x14ac:dyDescent="0.3">
      <c r="A44" s="2"/>
      <c r="B44" s="2"/>
      <c r="C44" s="2"/>
      <c r="D44" s="2"/>
      <c r="E44" s="2"/>
      <c r="F44" s="2"/>
      <c r="G44" s="2"/>
      <c r="H44" s="2"/>
      <c r="I44" s="2"/>
      <c r="J44" s="2"/>
    </row>
    <row r="45" spans="1:10" x14ac:dyDescent="0.3">
      <c r="A45" s="2"/>
      <c r="B45" s="2"/>
      <c r="C45" s="2"/>
      <c r="D45" s="2"/>
      <c r="E45" s="2"/>
      <c r="F45" s="2"/>
      <c r="G45" s="2"/>
      <c r="H45" s="2"/>
      <c r="I45" s="2"/>
      <c r="J45" s="2"/>
    </row>
    <row r="46" spans="1:10" x14ac:dyDescent="0.3">
      <c r="A46" s="2"/>
      <c r="B46" s="2"/>
      <c r="C46" s="2"/>
      <c r="D46" s="2"/>
      <c r="E46" s="2"/>
      <c r="F46" s="2"/>
      <c r="G46" s="2"/>
      <c r="H46" s="2"/>
      <c r="I46" s="2"/>
      <c r="J46" s="2"/>
    </row>
    <row r="47" spans="1:10" x14ac:dyDescent="0.3">
      <c r="A47" s="2"/>
      <c r="B47" s="2"/>
      <c r="C47" s="2"/>
      <c r="D47" s="2"/>
      <c r="E47" s="2"/>
      <c r="F47" s="2"/>
      <c r="G47" s="2"/>
      <c r="H47" s="2"/>
      <c r="I47" s="2"/>
      <c r="J47" s="2"/>
    </row>
    <row r="48" spans="1:10" x14ac:dyDescent="0.3">
      <c r="A48" s="2"/>
      <c r="B48" s="2"/>
      <c r="C48" s="2"/>
      <c r="D48" s="2"/>
      <c r="E48" s="2"/>
      <c r="F48" s="2"/>
      <c r="G48" s="2"/>
      <c r="H48" s="2"/>
      <c r="I48" s="2"/>
      <c r="J48" s="2"/>
    </row>
    <row r="49" spans="1:10" x14ac:dyDescent="0.3">
      <c r="A49" s="2"/>
      <c r="B49" s="2"/>
      <c r="C49" s="2"/>
      <c r="D49" s="2"/>
      <c r="E49" s="2"/>
      <c r="F49" s="2"/>
      <c r="G49" s="2"/>
      <c r="H49" s="2"/>
      <c r="I49" s="2"/>
      <c r="J49" s="2"/>
    </row>
    <row r="50" spans="1:10" x14ac:dyDescent="0.3">
      <c r="A50" s="2"/>
      <c r="B50" s="2"/>
      <c r="C50" s="2"/>
      <c r="D50" s="2"/>
      <c r="E50" s="2"/>
      <c r="F50" s="2"/>
      <c r="G50" s="2"/>
      <c r="H50" s="2"/>
      <c r="I50" s="2"/>
      <c r="J50" s="2"/>
    </row>
    <row r="51" spans="1:10" x14ac:dyDescent="0.3">
      <c r="A51" s="2"/>
      <c r="B51" s="2"/>
      <c r="C51" s="2"/>
      <c r="D51" s="2"/>
      <c r="E51" s="2"/>
      <c r="F51" s="2"/>
      <c r="G51" s="2"/>
      <c r="H51" s="2"/>
      <c r="I51" s="2"/>
      <c r="J51" s="2"/>
    </row>
    <row r="52" spans="1:10" x14ac:dyDescent="0.3">
      <c r="A52" s="2"/>
      <c r="B52" s="2"/>
      <c r="C52" s="2"/>
      <c r="D52" s="2"/>
      <c r="E52" s="2"/>
      <c r="F52" s="2"/>
      <c r="G52" s="2"/>
      <c r="H52" s="2"/>
      <c r="I52" s="2"/>
      <c r="J52" s="2"/>
    </row>
    <row r="53" spans="1:10" x14ac:dyDescent="0.3">
      <c r="A53" s="2"/>
      <c r="B53" s="2"/>
      <c r="C53" s="2"/>
      <c r="D53" s="2"/>
      <c r="E53" s="2"/>
      <c r="F53" s="2"/>
      <c r="G53" s="2"/>
      <c r="H53" s="2"/>
      <c r="I53" s="2"/>
      <c r="J53" s="2"/>
    </row>
    <row r="54" spans="1:10" x14ac:dyDescent="0.3">
      <c r="A54" s="2"/>
      <c r="B54" s="2"/>
      <c r="C54" s="2"/>
      <c r="D54" s="2"/>
      <c r="E54" s="2"/>
      <c r="F54" s="2"/>
      <c r="G54" s="2"/>
      <c r="H54" s="2"/>
      <c r="I54" s="2"/>
      <c r="J54" s="2"/>
    </row>
    <row r="55" spans="1:10" x14ac:dyDescent="0.3">
      <c r="A55" s="2"/>
      <c r="B55" s="2"/>
      <c r="C55" s="2"/>
      <c r="D55" s="2"/>
      <c r="E55" s="2"/>
      <c r="F55" s="2"/>
      <c r="G55" s="2"/>
      <c r="H55" s="2"/>
      <c r="I55" s="2"/>
      <c r="J55" s="2"/>
    </row>
    <row r="56" spans="1:10" x14ac:dyDescent="0.3">
      <c r="A56" s="2"/>
      <c r="B56" s="2"/>
      <c r="C56" s="2"/>
      <c r="D56" s="2"/>
      <c r="E56" s="2"/>
      <c r="F56" s="2"/>
      <c r="G56" s="2"/>
      <c r="H56" s="2"/>
      <c r="I56" s="2"/>
      <c r="J56" s="2"/>
    </row>
    <row r="57" spans="1:10" x14ac:dyDescent="0.3">
      <c r="A57" s="2"/>
      <c r="B57" s="2"/>
      <c r="C57" s="2"/>
      <c r="D57" s="2"/>
      <c r="E57" s="2"/>
      <c r="F57" s="2"/>
      <c r="G57" s="2"/>
      <c r="H57" s="2"/>
      <c r="I57" s="2"/>
      <c r="J57" s="2"/>
    </row>
    <row r="58" spans="1:10" x14ac:dyDescent="0.3">
      <c r="A58" s="2"/>
      <c r="B58" s="2"/>
      <c r="C58" s="2"/>
      <c r="D58" s="2"/>
      <c r="E58" s="2"/>
      <c r="F58" s="2"/>
      <c r="G58" s="2"/>
      <c r="H58" s="2"/>
      <c r="I58" s="2"/>
      <c r="J58" s="2"/>
    </row>
    <row r="59" spans="1:10" x14ac:dyDescent="0.3">
      <c r="A59" s="2"/>
      <c r="B59" s="2"/>
      <c r="C59" s="2"/>
      <c r="D59" s="2"/>
      <c r="E59" s="2"/>
      <c r="F59" s="2"/>
      <c r="G59" s="2"/>
      <c r="H59" s="2"/>
      <c r="I59" s="2"/>
      <c r="J59" s="2"/>
    </row>
    <row r="60" spans="1:10" x14ac:dyDescent="0.3">
      <c r="A60" s="2"/>
      <c r="B60" s="2"/>
      <c r="C60" s="2"/>
      <c r="D60" s="2"/>
      <c r="E60" s="2"/>
      <c r="F60" s="2"/>
      <c r="G60" s="2"/>
      <c r="H60" s="2"/>
      <c r="I60" s="2"/>
      <c r="J60" s="2"/>
    </row>
    <row r="61" spans="1:10" x14ac:dyDescent="0.3">
      <c r="A61" s="2"/>
      <c r="B61" s="2"/>
      <c r="C61" s="2"/>
      <c r="D61" s="2"/>
      <c r="E61" s="2"/>
      <c r="F61" s="2"/>
      <c r="G61" s="2"/>
      <c r="H61" s="2"/>
      <c r="I61" s="2"/>
      <c r="J61" s="2"/>
    </row>
    <row r="62" spans="1:10" x14ac:dyDescent="0.3">
      <c r="A62" s="2"/>
      <c r="B62" s="2"/>
      <c r="C62" s="2"/>
      <c r="D62" s="2"/>
      <c r="E62" s="2"/>
      <c r="F62" s="2"/>
      <c r="G62" s="2"/>
      <c r="H62" s="2"/>
      <c r="I62" s="2"/>
      <c r="J62" s="2"/>
    </row>
    <row r="63" spans="1:10" x14ac:dyDescent="0.3">
      <c r="A63" s="2"/>
      <c r="B63" s="2"/>
      <c r="C63" s="2"/>
      <c r="D63" s="2"/>
      <c r="E63" s="2"/>
      <c r="F63" s="2"/>
      <c r="G63" s="2"/>
      <c r="H63" s="2"/>
      <c r="I63" s="2"/>
      <c r="J63" s="2"/>
    </row>
    <row r="64" spans="1:10" x14ac:dyDescent="0.3">
      <c r="A64" s="2"/>
      <c r="B64" s="2"/>
      <c r="C64" s="2"/>
      <c r="D64" s="2"/>
      <c r="E64" s="2"/>
      <c r="F64" s="2"/>
      <c r="G64" s="2"/>
      <c r="H64" s="2"/>
      <c r="I64" s="2"/>
      <c r="J64" s="2"/>
    </row>
    <row r="65" spans="1:10" x14ac:dyDescent="0.3">
      <c r="A65" s="2"/>
      <c r="B65" s="2"/>
      <c r="C65" s="2"/>
      <c r="D65" s="2"/>
      <c r="E65" s="2"/>
      <c r="F65" s="2"/>
      <c r="G65" s="2"/>
      <c r="H65" s="2"/>
      <c r="I65" s="2"/>
      <c r="J65" s="2"/>
    </row>
    <row r="78" spans="1:10" x14ac:dyDescent="0.3">
      <c r="A78" s="43" t="s">
        <v>92</v>
      </c>
      <c r="B78" s="44"/>
      <c r="C78" s="44"/>
      <c r="D78" s="44"/>
      <c r="E78" s="44"/>
      <c r="F78" s="45"/>
      <c r="G78" s="46"/>
      <c r="H78" s="46"/>
    </row>
    <row r="79" spans="1:10" x14ac:dyDescent="0.3">
      <c r="A79" s="47" t="s">
        <v>93</v>
      </c>
      <c r="B79" s="48"/>
      <c r="C79" s="48"/>
      <c r="D79" s="48"/>
      <c r="E79" s="48"/>
      <c r="F79" s="49"/>
      <c r="G79" s="46"/>
      <c r="H79" s="46"/>
    </row>
  </sheetData>
  <mergeCells count="5">
    <mergeCell ref="B17:D17"/>
    <mergeCell ref="E17:G17"/>
    <mergeCell ref="B5:D5"/>
    <mergeCell ref="E5:G5"/>
    <mergeCell ref="D1:J1"/>
  </mergeCells>
  <pageMargins left="0.7" right="0.7" top="0.75" bottom="0.75" header="0.3" footer="0.3"/>
  <pageSetup paperSize="9" scale="73" orientation="portrait" horizontalDpi="300" verticalDpi="300" r:id="rId1"/>
  <headerFooter>
    <oddFooter>&amp;L&amp;D&amp;C&amp;A&amp;R&amp;F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CBA698-0887-4C4E-920C-615FD2C40DAC}">
  <dimension ref="A1:M31"/>
  <sheetViews>
    <sheetView workbookViewId="0">
      <selection activeCell="D1" sqref="D1:J1"/>
    </sheetView>
  </sheetViews>
  <sheetFormatPr baseColWidth="10" defaultRowHeight="14.4" x14ac:dyDescent="0.3"/>
  <sheetData>
    <row r="1" spans="1:13" s="1" customFormat="1" ht="96" customHeight="1" thickBot="1" x14ac:dyDescent="0.35">
      <c r="A1" s="33"/>
      <c r="B1" s="34"/>
      <c r="C1" s="34"/>
      <c r="D1" s="51" t="s">
        <v>94</v>
      </c>
      <c r="E1" s="51"/>
      <c r="F1" s="51"/>
      <c r="G1" s="51"/>
      <c r="H1" s="51"/>
      <c r="I1" s="51"/>
      <c r="J1" s="52"/>
      <c r="K1" s="35"/>
      <c r="L1" s="35"/>
      <c r="M1" s="35"/>
    </row>
    <row r="30" spans="1:8" x14ac:dyDescent="0.3">
      <c r="A30" s="43" t="s">
        <v>92</v>
      </c>
      <c r="B30" s="44"/>
      <c r="C30" s="44"/>
      <c r="D30" s="44"/>
      <c r="E30" s="44"/>
      <c r="F30" s="45"/>
      <c r="G30" s="46"/>
      <c r="H30" s="46"/>
    </row>
    <row r="31" spans="1:8" x14ac:dyDescent="0.3">
      <c r="A31" s="47" t="s">
        <v>93</v>
      </c>
      <c r="B31" s="48"/>
      <c r="C31" s="48"/>
      <c r="D31" s="48"/>
      <c r="E31" s="48"/>
      <c r="F31" s="49"/>
      <c r="G31" s="46"/>
      <c r="H31" s="46"/>
    </row>
  </sheetData>
  <mergeCells count="1">
    <mergeCell ref="D1:J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2</vt:i4>
      </vt:variant>
    </vt:vector>
  </HeadingPairs>
  <TitlesOfParts>
    <vt:vector size="5" baseType="lpstr">
      <vt:lpstr>Catalogue_données</vt:lpstr>
      <vt:lpstr>Catalogue_graphiques</vt:lpstr>
      <vt:lpstr>Catalogue_cartographie</vt:lpstr>
      <vt:lpstr>Catalogue_données!Zone_d_impression</vt:lpstr>
      <vt:lpstr>Catalogue_graphiques!Zone_d_impression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invite</dc:creator>
  <cp:lastModifiedBy>Adrien AO. Oriez</cp:lastModifiedBy>
  <cp:lastPrinted>2019-06-28T09:39:12Z</cp:lastPrinted>
  <dcterms:created xsi:type="dcterms:W3CDTF">2016-09-27T12:14:50Z</dcterms:created>
  <dcterms:modified xsi:type="dcterms:W3CDTF">2020-03-25T08:38:38Z</dcterms:modified>
</cp:coreProperties>
</file>