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F:\CIPEL\Poste-INGE\GestionDonnees\5001 - MandatDonnees\Fichiers reçus\20181025 - Extraction lots pour maj TB2018 - AO\exportCIPEL\"/>
    </mc:Choice>
  </mc:AlternateContent>
  <xr:revisionPtr revIDLastSave="0" documentId="13_ncr:1_{54EE802B-B8FA-4762-BB6F-DAC7BFE8BE70}" xr6:coauthVersionLast="37" xr6:coauthVersionMax="37" xr10:uidLastSave="{00000000-0000-0000-0000-000000000000}"/>
  <bookViews>
    <workbookView xWindow="0" yWindow="0" windowWidth="28800" windowHeight="13125" activeTab="1" xr2:uid="{00000000-000D-0000-FFFF-FFFF00000000}"/>
  </bookViews>
  <sheets>
    <sheet name="Catalogue_données" sheetId="3" r:id="rId1"/>
    <sheet name="Catalogue_graphique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3" l="1"/>
  <c r="E12" i="3"/>
  <c r="E11" i="3"/>
  <c r="E10" i="3"/>
  <c r="E9" i="3"/>
  <c r="E8" i="3"/>
  <c r="E7" i="3"/>
  <c r="E6" i="3"/>
  <c r="E5" i="3"/>
  <c r="C30" i="3" l="1"/>
  <c r="C28" i="3"/>
  <c r="C27" i="3"/>
</calcChain>
</file>

<file path=xl/sharedStrings.xml><?xml version="1.0" encoding="utf-8"?>
<sst xmlns="http://schemas.openxmlformats.org/spreadsheetml/2006/main" count="12" uniqueCount="10">
  <si>
    <t>Année</t>
  </si>
  <si>
    <t>Déversé et mesuré en entrée de station d'épuration</t>
  </si>
  <si>
    <t>Sortie de station d'épuration (après traitement)</t>
  </si>
  <si>
    <t>Déversé et estimé en entrée de station d'épuration
(réalisé depuis 2000)</t>
  </si>
  <si>
    <t>Rendement moyen des stations d'épuration pour le traitement du phosphore (flux retenu/flux d'entrée) 
%</t>
  </si>
  <si>
    <t>Nom: "A2: Optimiser le fonctionnement des stations d'épuration - Phosphore et DBO5"</t>
  </si>
  <si>
    <t>Evolution des flux de Phosphore total rejetés par les stations d'épuration
Evolution du rendement des stations d'épuration (pour le phosphore)</t>
  </si>
  <si>
    <t xml:space="preserve">          Evolution des flux de Phosphore total rejetés par les stations d'épuration
          Evolution du rendement des stations d'épuration (pour le phosphore)</t>
  </si>
  <si>
    <t>Bassin versant du lac Léman: Mesure du flux de Phosphore (tonne de Phosphore total/an)</t>
  </si>
  <si>
    <t>Date de dernière mise à jour: 26/10/2018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</si>
</sst>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[$-40C]General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5" fontId="4" fillId="0" borderId="0" applyBorder="0" applyProtection="0"/>
  </cellStyleXfs>
  <cellXfs count="49">
    <xf numFmtId="0" fontId="0" fillId="0" borderId="0" xfId="0"/>
    <xf numFmtId="0" fontId="0" fillId="0" borderId="0" xfId="0" applyAlignment="1">
      <alignment vertical="center" wrapText="1"/>
    </xf>
    <xf numFmtId="164" fontId="0" fillId="0" borderId="0" xfId="0" applyNumberFormat="1"/>
    <xf numFmtId="164" fontId="0" fillId="2" borderId="1" xfId="0" applyNumberForma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165" fontId="5" fillId="3" borderId="0" xfId="3" applyFont="1" applyFill="1" applyBorder="1" applyAlignment="1" applyProtection="1">
      <alignment vertical="center" wrapText="1"/>
    </xf>
    <xf numFmtId="165" fontId="4" fillId="3" borderId="0" xfId="3" applyFont="1" applyFill="1" applyAlignment="1" applyProtection="1"/>
    <xf numFmtId="0" fontId="0" fillId="3" borderId="0" xfId="0" applyFill="1"/>
    <xf numFmtId="164" fontId="0" fillId="2" borderId="9" xfId="0" applyNumberFormat="1" applyFill="1" applyBorder="1" applyAlignment="1">
      <alignment horizontal="center" vertical="center" wrapText="1"/>
    </xf>
    <xf numFmtId="164" fontId="0" fillId="2" borderId="10" xfId="0" applyNumberFormat="1" applyFill="1" applyBorder="1" applyAlignment="1">
      <alignment horizontal="center" vertical="center" wrapText="1"/>
    </xf>
    <xf numFmtId="164" fontId="0" fillId="2" borderId="11" xfId="0" applyNumberForma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164" fontId="0" fillId="2" borderId="15" xfId="0" applyNumberFormat="1" applyFill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64" fontId="0" fillId="2" borderId="10" xfId="0" applyNumberFormat="1" applyFill="1" applyBorder="1" applyAlignment="1">
      <alignment vertical="center"/>
    </xf>
    <xf numFmtId="165" fontId="4" fillId="3" borderId="19" xfId="3" applyFont="1" applyFill="1" applyBorder="1" applyAlignment="1" applyProtection="1">
      <alignment horizontal="center"/>
    </xf>
    <xf numFmtId="164" fontId="0" fillId="0" borderId="3" xfId="0" applyNumberFormat="1" applyBorder="1"/>
    <xf numFmtId="1" fontId="6" fillId="0" borderId="20" xfId="0" applyNumberFormat="1" applyFont="1" applyBorder="1" applyAlignment="1">
      <alignment horizontal="left" vertical="center"/>
    </xf>
    <xf numFmtId="3" fontId="6" fillId="0" borderId="21" xfId="0" applyNumberFormat="1" applyFont="1" applyBorder="1" applyAlignment="1">
      <alignment horizontal="left" vertical="center"/>
    </xf>
    <xf numFmtId="3" fontId="6" fillId="0" borderId="22" xfId="0" applyNumberFormat="1" applyFont="1" applyBorder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7" fillId="0" borderId="0" xfId="0" applyNumberFormat="1" applyFont="1" applyAlignment="1">
      <alignment horizontal="left" vertical="center"/>
    </xf>
    <xf numFmtId="1" fontId="6" fillId="0" borderId="0" xfId="0" applyNumberFormat="1" applyFont="1" applyAlignment="1">
      <alignment horizontal="left" vertical="center"/>
    </xf>
    <xf numFmtId="1" fontId="6" fillId="0" borderId="23" xfId="0" applyNumberFormat="1" applyFont="1" applyBorder="1" applyAlignment="1">
      <alignment horizontal="left" vertical="center"/>
    </xf>
    <xf numFmtId="3" fontId="6" fillId="0" borderId="2" xfId="0" applyNumberFormat="1" applyFont="1" applyBorder="1" applyAlignment="1">
      <alignment horizontal="left" vertical="center"/>
    </xf>
    <xf numFmtId="3" fontId="6" fillId="0" borderId="24" xfId="0" applyNumberFormat="1" applyFont="1" applyBorder="1" applyAlignment="1">
      <alignment horizontal="left"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24" xfId="0" applyBorder="1" applyAlignment="1">
      <alignment vertical="center"/>
    </xf>
    <xf numFmtId="9" fontId="2" fillId="2" borderId="16" xfId="1" applyNumberFormat="1" applyFill="1" applyBorder="1"/>
    <xf numFmtId="9" fontId="2" fillId="2" borderId="18" xfId="1" applyNumberFormat="1" applyFill="1" applyBorder="1"/>
    <xf numFmtId="9" fontId="2" fillId="2" borderId="18" xfId="1" quotePrefix="1" applyNumberFormat="1" applyFill="1" applyBorder="1"/>
    <xf numFmtId="9" fontId="1" fillId="2" borderId="18" xfId="2" applyNumberFormat="1" applyFont="1" applyFill="1" applyBorder="1"/>
    <xf numFmtId="9" fontId="0" fillId="2" borderId="18" xfId="2" applyNumberFormat="1" applyFont="1" applyFill="1" applyBorder="1"/>
    <xf numFmtId="9" fontId="0" fillId="2" borderId="11" xfId="2" applyNumberFormat="1" applyFont="1" applyFill="1" applyBorder="1"/>
    <xf numFmtId="164" fontId="0" fillId="0" borderId="6" xfId="0" applyNumberForma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0" fontId="2" fillId="2" borderId="12" xfId="1" applyFill="1" applyBorder="1" applyAlignment="1">
      <alignment horizontal="center" vertical="center" wrapText="1"/>
    </xf>
    <xf numFmtId="0" fontId="2" fillId="2" borderId="13" xfId="1" applyFill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left" vertical="center" wrapText="1"/>
    </xf>
    <xf numFmtId="164" fontId="8" fillId="0" borderId="4" xfId="0" applyNumberFormat="1" applyFont="1" applyBorder="1" applyAlignment="1">
      <alignment horizontal="left" vertical="center" wrapText="1"/>
    </xf>
    <xf numFmtId="165" fontId="5" fillId="3" borderId="3" xfId="3" applyFont="1" applyFill="1" applyBorder="1" applyAlignment="1" applyProtection="1">
      <alignment horizontal="left" vertical="center" wrapText="1"/>
    </xf>
    <xf numFmtId="165" fontId="5" fillId="3" borderId="4" xfId="3" applyFont="1" applyFill="1" applyBorder="1" applyAlignment="1" applyProtection="1">
      <alignment horizontal="left" vertical="center" wrapText="1"/>
    </xf>
  </cellXfs>
  <cellStyles count="4">
    <cellStyle name="Excel Built-in Normal" xfId="3" xr:uid="{00000000-0005-0000-0000-000000000000}"/>
    <cellStyle name="Normal" xfId="0" builtinId="0"/>
    <cellStyle name="Normal 10" xfId="1" xr:uid="{00000000-0005-0000-0000-000002000000}"/>
    <cellStyle name="Pourcentage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CH" b="1"/>
              <a:t>Evolution</a:t>
            </a:r>
            <a:r>
              <a:rPr lang="fr-CH" b="1" baseline="0"/>
              <a:t> du rendement des stations d'épuration pour le phosphore total (eaux traités) dans le bassin versant du lac Léman</a:t>
            </a:r>
            <a:endParaRPr lang="fr-CH" b="1"/>
          </a:p>
        </c:rich>
      </c:tx>
      <c:overlay val="0"/>
      <c:spPr>
        <a:ln>
          <a:solidFill>
            <a:schemeClr val="tx1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2300019549854208"/>
          <c:y val="0.15871595066160771"/>
          <c:w val="0.78730157937864742"/>
          <c:h val="0.66773285463669374"/>
        </c:manualLayout>
      </c:layout>
      <c:scatterChart>
        <c:scatterStyle val="lineMarker"/>
        <c:varyColors val="0"/>
        <c:ser>
          <c:idx val="0"/>
          <c:order val="0"/>
          <c:tx>
            <c:v>Rendement sur les eaux traitées(flux retenu/flux d'entrée) </c:v>
          </c:tx>
          <c:spPr>
            <a:ln w="22225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Catalogue_données!$A$5:$A$32</c:f>
              <c:numCache>
                <c:formatCode>General</c:formatCod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numCache>
            </c:numRef>
          </c:xVal>
          <c:yVal>
            <c:numRef>
              <c:f>Catalogue_données!$E$5:$E$32</c:f>
              <c:numCache>
                <c:formatCode>0%</c:formatCode>
                <c:ptCount val="28"/>
                <c:pt idx="0">
                  <c:v>0.81755864730374739</c:v>
                </c:pt>
                <c:pt idx="1">
                  <c:v>0.85754189944134085</c:v>
                </c:pt>
                <c:pt idx="2">
                  <c:v>0.78749405611031853</c:v>
                </c:pt>
                <c:pt idx="3">
                  <c:v>0.83424204504826593</c:v>
                </c:pt>
                <c:pt idx="4">
                  <c:v>0.85047932465302623</c:v>
                </c:pt>
                <c:pt idx="5">
                  <c:v>0.87489457407928028</c:v>
                </c:pt>
                <c:pt idx="6">
                  <c:v>0.81161609226966913</c:v>
                </c:pt>
                <c:pt idx="7">
                  <c:v>0.86419294990723561</c:v>
                </c:pt>
                <c:pt idx="8">
                  <c:v>0.86342186868005932</c:v>
                </c:pt>
                <c:pt idx="9">
                  <c:v>0.88200000000000001</c:v>
                </c:pt>
                <c:pt idx="10">
                  <c:v>0.89900000000000002</c:v>
                </c:pt>
                <c:pt idx="11">
                  <c:v>0.871</c:v>
                </c:pt>
                <c:pt idx="12">
                  <c:v>0.86719999999999997</c:v>
                </c:pt>
                <c:pt idx="13">
                  <c:v>0.88826367850093224</c:v>
                </c:pt>
                <c:pt idx="14">
                  <c:v>0.89200000000000002</c:v>
                </c:pt>
                <c:pt idx="15">
                  <c:v>0.89827237193186127</c:v>
                </c:pt>
                <c:pt idx="16">
                  <c:v>0.90200000000000002</c:v>
                </c:pt>
                <c:pt idx="17">
                  <c:v>0.90400000000000003</c:v>
                </c:pt>
                <c:pt idx="18">
                  <c:v>0.89500477986508775</c:v>
                </c:pt>
                <c:pt idx="19">
                  <c:v>0.88260409065874201</c:v>
                </c:pt>
                <c:pt idx="20">
                  <c:v>0.90227598676598497</c:v>
                </c:pt>
                <c:pt idx="21">
                  <c:v>0.89526990243933902</c:v>
                </c:pt>
                <c:pt idx="22">
                  <c:v>0.90993438496163359</c:v>
                </c:pt>
                <c:pt idx="23">
                  <c:v>0.90417426442952442</c:v>
                </c:pt>
                <c:pt idx="24">
                  <c:v>0.90075475964174245</c:v>
                </c:pt>
                <c:pt idx="25">
                  <c:v>0.91149614281415425</c:v>
                </c:pt>
                <c:pt idx="26">
                  <c:v>0.90629839031673709</c:v>
                </c:pt>
                <c:pt idx="27">
                  <c:v>0.87930187367241019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BC-4D64-A709-83CF8E049AC9}"/>
            </c:ext>
          </c:extLst>
        </c:ser>
        <c:ser>
          <c:idx val="1"/>
          <c:order val="1"/>
          <c:spPr>
            <a:ln>
              <a:solidFill>
                <a:srgbClr val="00B05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28"/>
              <c:pt idx="0">
                <c:v>1990</c:v>
              </c:pt>
              <c:pt idx="1">
                <c:v>1991</c:v>
              </c:pt>
              <c:pt idx="2">
                <c:v>1992</c:v>
              </c:pt>
              <c:pt idx="3">
                <c:v>1993</c:v>
              </c:pt>
              <c:pt idx="4">
                <c:v>1994</c:v>
              </c:pt>
              <c:pt idx="5">
                <c:v>1995</c:v>
              </c:pt>
              <c:pt idx="6">
                <c:v>1996</c:v>
              </c:pt>
              <c:pt idx="7">
                <c:v>1997</c:v>
              </c:pt>
              <c:pt idx="8">
                <c:v>1998</c:v>
              </c:pt>
              <c:pt idx="9">
                <c:v>1999</c:v>
              </c:pt>
              <c:pt idx="10">
                <c:v>2000</c:v>
              </c:pt>
              <c:pt idx="11">
                <c:v>2001</c:v>
              </c:pt>
              <c:pt idx="12">
                <c:v>2002</c:v>
              </c:pt>
              <c:pt idx="13">
                <c:v>2003</c:v>
              </c:pt>
              <c:pt idx="14">
                <c:v>2004</c:v>
              </c:pt>
              <c:pt idx="15">
                <c:v>2005</c:v>
              </c:pt>
              <c:pt idx="16">
                <c:v>2006</c:v>
              </c:pt>
              <c:pt idx="17">
                <c:v>2007</c:v>
              </c:pt>
              <c:pt idx="18">
                <c:v>2008</c:v>
              </c:pt>
              <c:pt idx="19">
                <c:v>2009</c:v>
              </c:pt>
              <c:pt idx="20">
                <c:v>2010</c:v>
              </c:pt>
              <c:pt idx="21">
                <c:v>2011</c:v>
              </c:pt>
              <c:pt idx="22">
                <c:v>2012</c:v>
              </c:pt>
              <c:pt idx="23">
                <c:v>2013</c:v>
              </c:pt>
              <c:pt idx="24">
                <c:v>2014</c:v>
              </c:pt>
              <c:pt idx="25">
                <c:v>2015</c:v>
              </c:pt>
              <c:pt idx="26">
                <c:v>2016</c:v>
              </c:pt>
              <c:pt idx="27">
                <c:v>2017</c:v>
              </c:pt>
            </c:numLit>
          </c:xVal>
          <c:yVal>
            <c:numLit>
              <c:formatCode>General</c:formatCode>
              <c:ptCount val="28"/>
              <c:pt idx="0">
                <c:v>0.95</c:v>
              </c:pt>
              <c:pt idx="1">
                <c:v>0.95</c:v>
              </c:pt>
              <c:pt idx="2">
                <c:v>0.95</c:v>
              </c:pt>
              <c:pt idx="3">
                <c:v>0.95</c:v>
              </c:pt>
              <c:pt idx="4">
                <c:v>0.95</c:v>
              </c:pt>
              <c:pt idx="5">
                <c:v>0.95</c:v>
              </c:pt>
              <c:pt idx="6">
                <c:v>0.95</c:v>
              </c:pt>
              <c:pt idx="7">
                <c:v>0.95</c:v>
              </c:pt>
              <c:pt idx="8">
                <c:v>0.95</c:v>
              </c:pt>
              <c:pt idx="9">
                <c:v>0.95</c:v>
              </c:pt>
              <c:pt idx="10">
                <c:v>0.95</c:v>
              </c:pt>
              <c:pt idx="11">
                <c:v>0.95</c:v>
              </c:pt>
              <c:pt idx="12">
                <c:v>0.95</c:v>
              </c:pt>
              <c:pt idx="13">
                <c:v>0.95</c:v>
              </c:pt>
              <c:pt idx="14">
                <c:v>0.95</c:v>
              </c:pt>
              <c:pt idx="15">
                <c:v>0.95</c:v>
              </c:pt>
              <c:pt idx="16">
                <c:v>0.95</c:v>
              </c:pt>
              <c:pt idx="17">
                <c:v>0.95</c:v>
              </c:pt>
              <c:pt idx="18">
                <c:v>0.95</c:v>
              </c:pt>
              <c:pt idx="19">
                <c:v>0.95</c:v>
              </c:pt>
              <c:pt idx="20">
                <c:v>0.95</c:v>
              </c:pt>
              <c:pt idx="21">
                <c:v>0.95</c:v>
              </c:pt>
              <c:pt idx="22">
                <c:v>0.95</c:v>
              </c:pt>
              <c:pt idx="23">
                <c:v>0.95</c:v>
              </c:pt>
              <c:pt idx="24">
                <c:v>0.95</c:v>
              </c:pt>
              <c:pt idx="25">
                <c:v>0.95</c:v>
              </c:pt>
              <c:pt idx="26">
                <c:v>0.95</c:v>
              </c:pt>
              <c:pt idx="27">
                <c:v>0.95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A4BC-4D64-A709-83CF8E049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1370680"/>
        <c:axId val="661373816"/>
      </c:scatterChart>
      <c:valAx>
        <c:axId val="661370680"/>
        <c:scaling>
          <c:orientation val="minMax"/>
          <c:max val="2018"/>
          <c:min val="1990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661373816"/>
        <c:crosses val="autoZero"/>
        <c:crossBetween val="midCat"/>
        <c:majorUnit val="1"/>
        <c:minorUnit val="1"/>
      </c:valAx>
      <c:valAx>
        <c:axId val="661373816"/>
        <c:scaling>
          <c:orientation val="minMax"/>
          <c:max val="1"/>
          <c:min val="0.75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661370680"/>
        <c:crosses val="autoZero"/>
        <c:crossBetween val="midCat"/>
        <c:majorUnit val="0.0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200" b="1"/>
              <a:t>Evolution</a:t>
            </a:r>
            <a:r>
              <a:rPr lang="fr-FR" sz="1200" b="1" baseline="0"/>
              <a:t> des flux de phosphore total rejetés par les stations d'épuration du bassin versant du lac Léman</a:t>
            </a:r>
            <a:endParaRPr lang="fr-FR" sz="1200" b="1"/>
          </a:p>
        </c:rich>
      </c:tx>
      <c:layout>
        <c:manualLayout>
          <c:xMode val="edge"/>
          <c:yMode val="edge"/>
          <c:x val="0.11552660152008687"/>
          <c:y val="1.7667844522968199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0015552776932926"/>
          <c:y val="0.16167198550283046"/>
          <c:w val="0.87972288871616389"/>
          <c:h val="0.54775470275991467"/>
        </c:manualLayout>
      </c:layout>
      <c:barChart>
        <c:barDir val="col"/>
        <c:grouping val="stacked"/>
        <c:varyColors val="0"/>
        <c:ser>
          <c:idx val="0"/>
          <c:order val="0"/>
          <c:tx>
            <c:v>Flux en sortie après traitement</c:v>
          </c:tx>
          <c:spPr>
            <a:solidFill>
              <a:srgbClr val="FFFF00"/>
            </a:solidFill>
            <a:ln w="12700">
              <a:solidFill>
                <a:srgbClr val="FFFF00"/>
              </a:solidFill>
              <a:prstDash val="solid"/>
            </a:ln>
          </c:spPr>
          <c:invertIfNegative val="0"/>
          <c:cat>
            <c:numRef>
              <c:f>Catalogue_données!$A$5:$A$32</c:f>
              <c:numCache>
                <c:formatCode>General</c:formatCod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numCache>
            </c:numRef>
          </c:cat>
          <c:val>
            <c:numRef>
              <c:f>Catalogue_données!$B$5:$B$32</c:f>
              <c:numCache>
                <c:formatCode>#,##0.0</c:formatCode>
                <c:ptCount val="28"/>
                <c:pt idx="0">
                  <c:v>131.1</c:v>
                </c:pt>
                <c:pt idx="1">
                  <c:v>124.3</c:v>
                </c:pt>
                <c:pt idx="2">
                  <c:v>163.12</c:v>
                </c:pt>
                <c:pt idx="3">
                  <c:v>135.5</c:v>
                </c:pt>
                <c:pt idx="4">
                  <c:v>114.4</c:v>
                </c:pt>
                <c:pt idx="5">
                  <c:v>97.5</c:v>
                </c:pt>
                <c:pt idx="6">
                  <c:v>150.19999999999999</c:v>
                </c:pt>
                <c:pt idx="7">
                  <c:v>93.5</c:v>
                </c:pt>
                <c:pt idx="8">
                  <c:v>110.8</c:v>
                </c:pt>
                <c:pt idx="9">
                  <c:v>105.1</c:v>
                </c:pt>
                <c:pt idx="10">
                  <c:v>90.15</c:v>
                </c:pt>
                <c:pt idx="11">
                  <c:v>93.82</c:v>
                </c:pt>
                <c:pt idx="12">
                  <c:v>111.08</c:v>
                </c:pt>
                <c:pt idx="13">
                  <c:v>86</c:v>
                </c:pt>
                <c:pt idx="14">
                  <c:v>85.040309446581631</c:v>
                </c:pt>
                <c:pt idx="15">
                  <c:v>81.588346193970096</c:v>
                </c:pt>
                <c:pt idx="16">
                  <c:v>80.032760462214469</c:v>
                </c:pt>
                <c:pt idx="17">
                  <c:v>86.223010861458548</c:v>
                </c:pt>
                <c:pt idx="18">
                  <c:v>96</c:v>
                </c:pt>
                <c:pt idx="19">
                  <c:v>97.017285503799826</c:v>
                </c:pt>
                <c:pt idx="20">
                  <c:v>76.617877408155096</c:v>
                </c:pt>
                <c:pt idx="21">
                  <c:v>90.09620544427743</c:v>
                </c:pt>
                <c:pt idx="22">
                  <c:v>78.503220756838886</c:v>
                </c:pt>
                <c:pt idx="23">
                  <c:v>79.028079510188505</c:v>
                </c:pt>
                <c:pt idx="24">
                  <c:v>81.609702551690887</c:v>
                </c:pt>
                <c:pt idx="25">
                  <c:v>68.738020142533443</c:v>
                </c:pt>
                <c:pt idx="26">
                  <c:v>70.62051439297997</c:v>
                </c:pt>
                <c:pt idx="27">
                  <c:v>97.976061660648057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05-4FD1-84D4-5263FDF44716}"/>
            </c:ext>
          </c:extLst>
        </c:ser>
        <c:ser>
          <c:idx val="1"/>
          <c:order val="1"/>
          <c:tx>
            <c:v>Déversé pour les STEP qui mesurent les déversements</c:v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cat>
            <c:numRef>
              <c:f>Catalogue_données!$A$5:$A$32</c:f>
              <c:numCache>
                <c:formatCode>General</c:formatCod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numCache>
            </c:numRef>
          </c:cat>
          <c:val>
            <c:numRef>
              <c:f>Catalogue_données!$C$5:$C$32</c:f>
              <c:numCache>
                <c:formatCode>#,##0.0</c:formatCode>
                <c:ptCount val="28"/>
                <c:pt idx="4">
                  <c:v>27</c:v>
                </c:pt>
                <c:pt idx="5">
                  <c:v>47.8</c:v>
                </c:pt>
                <c:pt idx="6">
                  <c:v>23.3</c:v>
                </c:pt>
                <c:pt idx="7">
                  <c:v>9.4</c:v>
                </c:pt>
                <c:pt idx="9">
                  <c:v>33.5</c:v>
                </c:pt>
                <c:pt idx="10">
                  <c:v>37.78</c:v>
                </c:pt>
                <c:pt idx="11">
                  <c:v>49.85</c:v>
                </c:pt>
                <c:pt idx="12">
                  <c:v>39.950000000000003</c:v>
                </c:pt>
                <c:pt idx="13">
                  <c:v>24</c:v>
                </c:pt>
                <c:pt idx="14">
                  <c:v>22.762836219678007</c:v>
                </c:pt>
                <c:pt idx="15">
                  <c:v>16.530949796880257</c:v>
                </c:pt>
                <c:pt idx="16">
                  <c:v>24.47224835043394</c:v>
                </c:pt>
                <c:pt idx="17">
                  <c:v>24.394313235334046</c:v>
                </c:pt>
                <c:pt idx="18">
                  <c:v>24</c:v>
                </c:pt>
                <c:pt idx="19">
                  <c:v>20</c:v>
                </c:pt>
                <c:pt idx="20">
                  <c:v>24.016139502650038</c:v>
                </c:pt>
                <c:pt idx="21">
                  <c:v>22.571871186141951</c:v>
                </c:pt>
                <c:pt idx="22">
                  <c:v>35.061061703799702</c:v>
                </c:pt>
                <c:pt idx="23">
                  <c:v>33.244195451138225</c:v>
                </c:pt>
                <c:pt idx="24">
                  <c:v>34.023176538105716</c:v>
                </c:pt>
                <c:pt idx="25">
                  <c:v>26.022341302914239</c:v>
                </c:pt>
                <c:pt idx="26">
                  <c:v>50.096578864945371</c:v>
                </c:pt>
                <c:pt idx="27">
                  <c:v>21.706245922371444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05-4FD1-84D4-5263FDF44716}"/>
            </c:ext>
          </c:extLst>
        </c:ser>
        <c:ser>
          <c:idx val="3"/>
          <c:order val="2"/>
          <c:tx>
            <c:v>Déversé estimé pour les STEP qui ne mesurent pas les déversements (depuis 2000)</c:v>
          </c:tx>
          <c:spPr>
            <a:solidFill>
              <a:srgbClr val="FFC000"/>
            </a:solidFill>
            <a:ln w="12700">
              <a:solidFill>
                <a:srgbClr val="FFC000"/>
              </a:solidFill>
              <a:prstDash val="solid"/>
            </a:ln>
          </c:spPr>
          <c:invertIfNegative val="0"/>
          <c:cat>
            <c:numRef>
              <c:f>Catalogue_données!$A$5:$A$32</c:f>
              <c:numCache>
                <c:formatCode>General</c:formatCod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numCache>
            </c:numRef>
          </c:cat>
          <c:val>
            <c:numRef>
              <c:f>Catalogue_données!$D$5:$D$32</c:f>
              <c:numCache>
                <c:formatCode>#\,##0.0</c:formatCode>
                <c:ptCount val="28"/>
                <c:pt idx="10">
                  <c:v>22.67</c:v>
                </c:pt>
                <c:pt idx="11">
                  <c:v>20.64</c:v>
                </c:pt>
                <c:pt idx="12">
                  <c:v>39.75</c:v>
                </c:pt>
                <c:pt idx="13">
                  <c:v>17.665779393230231</c:v>
                </c:pt>
                <c:pt idx="14">
                  <c:v>31.299460418976796</c:v>
                </c:pt>
                <c:pt idx="15">
                  <c:v>39.834733639706442</c:v>
                </c:pt>
                <c:pt idx="16">
                  <c:v>35.502579433552341</c:v>
                </c:pt>
                <c:pt idx="17">
                  <c:v>20.887424506387017</c:v>
                </c:pt>
                <c:pt idx="18">
                  <c:v>13</c:v>
                </c:pt>
                <c:pt idx="19">
                  <c:v>10.5879776056723</c:v>
                </c:pt>
                <c:pt idx="20">
                  <c:v>7.45691498128879</c:v>
                </c:pt>
                <c:pt idx="21">
                  <c:v>6.9936645524117944</c:v>
                </c:pt>
                <c:pt idx="22">
                  <c:v>11.429207369220643</c:v>
                </c:pt>
                <c:pt idx="23">
                  <c:v>8.6637339284054029</c:v>
                </c:pt>
                <c:pt idx="24">
                  <c:v>22.583186178283032</c:v>
                </c:pt>
                <c:pt idx="25">
                  <c:v>5.3036678655118648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05-4FD1-84D4-5263FDF44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661375776"/>
        <c:axId val="661372248"/>
      </c:barChart>
      <c:catAx>
        <c:axId val="661375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61372248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6613722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CH"/>
                  <a:t>tonnes de Ptot par an</a:t>
                </a:r>
              </a:p>
            </c:rich>
          </c:tx>
          <c:layout>
            <c:manualLayout>
              <c:xMode val="edge"/>
              <c:yMode val="edge"/>
              <c:x val="2.801332236903864E-2"/>
              <c:y val="0.232264334305150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61375776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7245119305856804E-2"/>
          <c:y val="0.83965014577259478"/>
          <c:w val="0.9219088937093276"/>
          <c:h val="0.151603498542274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tx1"/>
      </a:solidFill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Header>&amp;A</c:oddHeader>
      <c:oddFooter>Page &amp;P</c:oddFooter>
    </c:headerFooter>
    <c:pageMargins b="0.98425196899999956" l="0.78740157499999996" r="0.78740157499999996" t="0.98425196899999956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25400</xdr:colOff>
      <xdr:row>0</xdr:row>
      <xdr:rowOff>53082</xdr:rowOff>
    </xdr:from>
    <xdr:ext cx="2052361" cy="1078918"/>
    <xdr:pic>
      <xdr:nvPicPr>
        <xdr:cNvPr id="3" name="Images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5400" y="53082"/>
          <a:ext cx="2052361" cy="107891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577850</xdr:colOff>
      <xdr:row>2</xdr:row>
      <xdr:rowOff>152400</xdr:rowOff>
    </xdr:from>
    <xdr:to>
      <xdr:col>17</xdr:col>
      <xdr:colOff>34925</xdr:colOff>
      <xdr:row>22</xdr:row>
      <xdr:rowOff>73025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6673850" y="1564341"/>
          <a:ext cx="6315075" cy="3730625"/>
          <a:chOff x="1075932" y="4258715"/>
          <a:chExt cx="6010275" cy="3676650"/>
        </a:xfrm>
      </xdr:grpSpPr>
      <xdr:graphicFrame macro="">
        <xdr:nvGraphicFramePr>
          <xdr:cNvPr id="3" name="Chart 3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aphicFramePr>
            <a:graphicFrameLocks/>
          </xdr:cNvGraphicFramePr>
        </xdr:nvGraphicFramePr>
        <xdr:xfrm>
          <a:off x="1075932" y="4258715"/>
          <a:ext cx="6010275" cy="36766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ZoneTexte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/>
        </xdr:nvSpPr>
        <xdr:spPr>
          <a:xfrm>
            <a:off x="2405558" y="5413901"/>
            <a:ext cx="946028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CH" sz="1100"/>
              <a:t>Objectif</a:t>
            </a:r>
            <a:r>
              <a:rPr lang="fr-CH" sz="1100" baseline="0"/>
              <a:t> 95 %</a:t>
            </a:r>
            <a:endParaRPr lang="fr-CH" sz="1100"/>
          </a:p>
        </xdr:txBody>
      </xdr: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CxnSpPr/>
        </xdr:nvCxnSpPr>
        <xdr:spPr bwMode="auto">
          <a:xfrm flipV="1">
            <a:off x="3277654" y="5351045"/>
            <a:ext cx="304800" cy="219075"/>
          </a:xfrm>
          <a:prstGeom prst="straightConnector1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triangle"/>
          </a:ln>
          <a:effectLst/>
        </xdr:spPr>
      </xdr:cxnSp>
    </xdr:grpSp>
    <xdr:clientData/>
  </xdr:twoCellAnchor>
  <xdr:oneCellAnchor>
    <xdr:from>
      <xdr:col>0</xdr:col>
      <xdr:colOff>25400</xdr:colOff>
      <xdr:row>0</xdr:row>
      <xdr:rowOff>53082</xdr:rowOff>
    </xdr:from>
    <xdr:ext cx="2052361" cy="1078918"/>
    <xdr:pic>
      <xdr:nvPicPr>
        <xdr:cNvPr id="6" name="Images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25400" y="53082"/>
          <a:ext cx="2052361" cy="1078918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0</xdr:col>
      <xdr:colOff>387351</xdr:colOff>
      <xdr:row>2</xdr:row>
      <xdr:rowOff>152400</xdr:rowOff>
    </xdr:from>
    <xdr:to>
      <xdr:col>8</xdr:col>
      <xdr:colOff>139701</xdr:colOff>
      <xdr:row>22</xdr:row>
      <xdr:rowOff>63500</xdr:rowOff>
    </xdr:to>
    <xdr:graphicFrame macro="">
      <xdr:nvGraphicFramePr>
        <xdr:cNvPr id="7" name="Chart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H35"/>
  <sheetViews>
    <sheetView topLeftCell="A2" workbookViewId="0">
      <selection activeCell="F41" sqref="F41"/>
    </sheetView>
  </sheetViews>
  <sheetFormatPr baseColWidth="10" defaultRowHeight="15"/>
  <cols>
    <col min="1" max="1" width="10.5703125" style="5" customWidth="1"/>
    <col min="2" max="4" width="18.5703125" style="2" customWidth="1"/>
    <col min="5" max="5" width="18.5703125" customWidth="1"/>
  </cols>
  <sheetData>
    <row r="1" spans="1:1022" ht="96.2" customHeight="1" thickBot="1">
      <c r="A1" s="18"/>
      <c r="B1" s="19"/>
      <c r="C1" s="45" t="s">
        <v>7</v>
      </c>
      <c r="D1" s="45"/>
      <c r="E1" s="45"/>
      <c r="F1" s="45"/>
      <c r="G1" s="45"/>
      <c r="H1" s="46"/>
      <c r="I1" s="6"/>
      <c r="J1" s="6"/>
      <c r="K1" s="6"/>
      <c r="L1" s="6"/>
      <c r="M1" s="6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8"/>
    </row>
    <row r="2" spans="1:1022" ht="15.75" thickBot="1"/>
    <row r="3" spans="1:1022" ht="42.6" customHeight="1" thickBot="1">
      <c r="B3" s="40" t="s">
        <v>8</v>
      </c>
      <c r="C3" s="41"/>
      <c r="D3" s="42"/>
      <c r="E3" s="43" t="s">
        <v>4</v>
      </c>
    </row>
    <row r="4" spans="1:1022" s="1" customFormat="1" ht="91.5" customHeight="1" thickBot="1">
      <c r="A4" s="12" t="s">
        <v>0</v>
      </c>
      <c r="B4" s="9" t="s">
        <v>2</v>
      </c>
      <c r="C4" s="10" t="s">
        <v>1</v>
      </c>
      <c r="D4" s="11" t="s">
        <v>3</v>
      </c>
      <c r="E4" s="44"/>
    </row>
    <row r="5" spans="1:1022">
      <c r="A5" s="13">
        <v>1990</v>
      </c>
      <c r="B5" s="14">
        <v>131.1</v>
      </c>
      <c r="C5" s="14"/>
      <c r="D5" s="14"/>
      <c r="E5" s="34">
        <f>(1969.4-359.3)/1969.4</f>
        <v>0.81755864730374739</v>
      </c>
    </row>
    <row r="6" spans="1:1022">
      <c r="A6" s="15">
        <v>1991</v>
      </c>
      <c r="B6" s="3">
        <v>124.3</v>
      </c>
      <c r="C6" s="3"/>
      <c r="D6" s="3"/>
      <c r="E6" s="35">
        <f>(2398.6-341.7)/2398.6</f>
        <v>0.85754189944134085</v>
      </c>
    </row>
    <row r="7" spans="1:1022">
      <c r="A7" s="15">
        <v>1992</v>
      </c>
      <c r="B7" s="3">
        <v>163.12</v>
      </c>
      <c r="C7" s="3"/>
      <c r="D7" s="3"/>
      <c r="E7" s="35">
        <f>(2103-446.9)/2103</f>
        <v>0.78749405611031853</v>
      </c>
    </row>
    <row r="8" spans="1:1022">
      <c r="A8" s="15">
        <v>1993</v>
      </c>
      <c r="B8" s="3">
        <v>135.5</v>
      </c>
      <c r="C8" s="3"/>
      <c r="D8" s="3"/>
      <c r="E8" s="35">
        <f>(2237.6-370.9)/2237.6</f>
        <v>0.83424204504826593</v>
      </c>
    </row>
    <row r="9" spans="1:1022">
      <c r="A9" s="15">
        <v>1994</v>
      </c>
      <c r="B9" s="3">
        <v>114.4</v>
      </c>
      <c r="C9" s="3">
        <v>27</v>
      </c>
      <c r="D9" s="3"/>
      <c r="E9" s="35">
        <f>(2096.7-313.5)/2096.7</f>
        <v>0.85047932465302623</v>
      </c>
    </row>
    <row r="10" spans="1:1022">
      <c r="A10" s="15">
        <v>1995</v>
      </c>
      <c r="B10" s="3">
        <v>97.5</v>
      </c>
      <c r="C10" s="3">
        <v>47.8</v>
      </c>
      <c r="D10" s="3"/>
      <c r="E10" s="35">
        <f>(2134.2-267)/2134.2</f>
        <v>0.87489457407928028</v>
      </c>
    </row>
    <row r="11" spans="1:1022">
      <c r="A11" s="15">
        <v>1996</v>
      </c>
      <c r="B11" s="3">
        <v>150.19999999999999</v>
      </c>
      <c r="C11" s="3">
        <v>23.3</v>
      </c>
      <c r="D11" s="3"/>
      <c r="E11" s="35">
        <f>(2184.9-411.6)/2184.9</f>
        <v>0.81161609226966913</v>
      </c>
    </row>
    <row r="12" spans="1:1022">
      <c r="A12" s="15">
        <v>1997</v>
      </c>
      <c r="B12" s="3">
        <v>93.5</v>
      </c>
      <c r="C12" s="3">
        <v>9.4</v>
      </c>
      <c r="D12" s="3"/>
      <c r="E12" s="35">
        <f>(1912.2-256.2-25.7)/(1912.2-25.7)</f>
        <v>0.86419294990723561</v>
      </c>
    </row>
    <row r="13" spans="1:1022">
      <c r="A13" s="15">
        <v>1998</v>
      </c>
      <c r="B13" s="3">
        <v>110.8</v>
      </c>
      <c r="C13" s="3"/>
      <c r="D13" s="3"/>
      <c r="E13" s="35">
        <f>(2257.1-303.9-32)/(2257.1-32)</f>
        <v>0.86342186868005932</v>
      </c>
    </row>
    <row r="14" spans="1:1022">
      <c r="A14" s="15">
        <v>1999</v>
      </c>
      <c r="B14" s="3">
        <v>105.1</v>
      </c>
      <c r="C14" s="3">
        <v>33.5</v>
      </c>
      <c r="D14" s="3"/>
      <c r="E14" s="35">
        <v>0.88200000000000001</v>
      </c>
    </row>
    <row r="15" spans="1:1022">
      <c r="A15" s="15">
        <v>2000</v>
      </c>
      <c r="B15" s="3">
        <v>90.15</v>
      </c>
      <c r="C15" s="3">
        <v>37.78</v>
      </c>
      <c r="D15" s="3">
        <v>22.67</v>
      </c>
      <c r="E15" s="35">
        <v>0.89900000000000002</v>
      </c>
    </row>
    <row r="16" spans="1:1022">
      <c r="A16" s="15">
        <v>2001</v>
      </c>
      <c r="B16" s="3">
        <v>93.82</v>
      </c>
      <c r="C16" s="3">
        <v>49.85</v>
      </c>
      <c r="D16" s="3">
        <v>20.64</v>
      </c>
      <c r="E16" s="35">
        <v>0.871</v>
      </c>
    </row>
    <row r="17" spans="1:5">
      <c r="A17" s="15">
        <v>2002</v>
      </c>
      <c r="B17" s="3">
        <v>111.08</v>
      </c>
      <c r="C17" s="3">
        <v>39.950000000000003</v>
      </c>
      <c r="D17" s="3">
        <v>39.75</v>
      </c>
      <c r="E17" s="35">
        <v>0.86719999999999997</v>
      </c>
    </row>
    <row r="18" spans="1:5">
      <c r="A18" s="15">
        <v>2003</v>
      </c>
      <c r="B18" s="3">
        <v>86</v>
      </c>
      <c r="C18" s="3">
        <v>24</v>
      </c>
      <c r="D18" s="3">
        <v>17.665779393230231</v>
      </c>
      <c r="E18" s="35">
        <v>0.88826367850093224</v>
      </c>
    </row>
    <row r="19" spans="1:5">
      <c r="A19" s="15">
        <v>2004</v>
      </c>
      <c r="B19" s="3">
        <v>85.040309446581631</v>
      </c>
      <c r="C19" s="3">
        <v>22.762836219678007</v>
      </c>
      <c r="D19" s="3">
        <v>31.299460418976796</v>
      </c>
      <c r="E19" s="35">
        <v>0.89200000000000002</v>
      </c>
    </row>
    <row r="20" spans="1:5">
      <c r="A20" s="15">
        <v>2005</v>
      </c>
      <c r="B20" s="3">
        <v>81.588346193970096</v>
      </c>
      <c r="C20" s="3">
        <v>16.530949796880257</v>
      </c>
      <c r="D20" s="3">
        <v>39.834733639706442</v>
      </c>
      <c r="E20" s="36">
        <v>0.89827237193186127</v>
      </c>
    </row>
    <row r="21" spans="1:5">
      <c r="A21" s="15">
        <v>2006</v>
      </c>
      <c r="B21" s="3">
        <v>80.032760462214469</v>
      </c>
      <c r="C21" s="3">
        <v>24.47224835043394</v>
      </c>
      <c r="D21" s="3">
        <v>35.502579433552341</v>
      </c>
      <c r="E21" s="36">
        <v>0.90200000000000002</v>
      </c>
    </row>
    <row r="22" spans="1:5">
      <c r="A22" s="15">
        <v>2007</v>
      </c>
      <c r="B22" s="3">
        <v>86.223010861458548</v>
      </c>
      <c r="C22" s="3">
        <v>24.394313235334046</v>
      </c>
      <c r="D22" s="3">
        <v>20.887424506387017</v>
      </c>
      <c r="E22" s="36">
        <v>0.90400000000000003</v>
      </c>
    </row>
    <row r="23" spans="1:5">
      <c r="A23" s="15">
        <v>2008</v>
      </c>
      <c r="B23" s="3">
        <v>96</v>
      </c>
      <c r="C23" s="3">
        <v>24</v>
      </c>
      <c r="D23" s="3">
        <v>13</v>
      </c>
      <c r="E23" s="36">
        <v>0.89500477986508775</v>
      </c>
    </row>
    <row r="24" spans="1:5">
      <c r="A24" s="15">
        <v>2009</v>
      </c>
      <c r="B24" s="3">
        <v>97.017285503799826</v>
      </c>
      <c r="C24" s="3">
        <v>20</v>
      </c>
      <c r="D24" s="4">
        <v>10.5879776056723</v>
      </c>
      <c r="E24" s="37">
        <v>0.88260409065874201</v>
      </c>
    </row>
    <row r="25" spans="1:5">
      <c r="A25" s="15">
        <v>2010</v>
      </c>
      <c r="B25" s="3">
        <v>76.617877408155096</v>
      </c>
      <c r="C25" s="3">
        <v>24.016139502650038</v>
      </c>
      <c r="D25" s="3">
        <v>7.45691498128879</v>
      </c>
      <c r="E25" s="38">
        <v>0.90227598676598497</v>
      </c>
    </row>
    <row r="26" spans="1:5">
      <c r="A26" s="15">
        <v>2011</v>
      </c>
      <c r="B26" s="3">
        <v>90.09620544427743</v>
      </c>
      <c r="C26" s="3">
        <v>22.571871186141951</v>
      </c>
      <c r="D26" s="3">
        <v>6.9936645524117944</v>
      </c>
      <c r="E26" s="38">
        <v>0.89526990243933902</v>
      </c>
    </row>
    <row r="27" spans="1:5">
      <c r="A27" s="15">
        <v>2012</v>
      </c>
      <c r="B27" s="3">
        <v>78.503220756838886</v>
      </c>
      <c r="C27" s="3">
        <f>6.9775157299254+28.0835459738743</f>
        <v>35.061061703799702</v>
      </c>
      <c r="D27" s="3">
        <v>11.429207369220643</v>
      </c>
      <c r="E27" s="38">
        <v>0.90993438496163359</v>
      </c>
    </row>
    <row r="28" spans="1:5">
      <c r="A28" s="15">
        <v>2013</v>
      </c>
      <c r="B28" s="3">
        <v>79.028079510188505</v>
      </c>
      <c r="C28" s="3">
        <f>7.62006994230342+25.6241255088348</f>
        <v>33.244195451138225</v>
      </c>
      <c r="D28" s="3">
        <v>8.6637339284054029</v>
      </c>
      <c r="E28" s="38">
        <v>0.90417426442952442</v>
      </c>
    </row>
    <row r="29" spans="1:5">
      <c r="A29" s="15">
        <v>2014</v>
      </c>
      <c r="B29" s="3">
        <v>81.609702551690887</v>
      </c>
      <c r="C29" s="3">
        <v>34.023176538105716</v>
      </c>
      <c r="D29" s="3">
        <v>22.583186178283032</v>
      </c>
      <c r="E29" s="38">
        <v>0.90075475964174245</v>
      </c>
    </row>
    <row r="30" spans="1:5">
      <c r="A30" s="15">
        <v>2015</v>
      </c>
      <c r="B30" s="3">
        <v>68.738020142533443</v>
      </c>
      <c r="C30" s="3">
        <f>3.94265171617484+22.0796895867394</f>
        <v>26.022341302914239</v>
      </c>
      <c r="D30" s="3">
        <v>5.3036678655118648</v>
      </c>
      <c r="E30" s="38">
        <v>0.91149614281415425</v>
      </c>
    </row>
    <row r="31" spans="1:5">
      <c r="A31" s="15">
        <v>2016</v>
      </c>
      <c r="B31" s="3">
        <v>70.62051439297997</v>
      </c>
      <c r="C31" s="3">
        <v>50.096578864945371</v>
      </c>
      <c r="D31" s="3"/>
      <c r="E31" s="38">
        <v>0.90629839031673709</v>
      </c>
    </row>
    <row r="32" spans="1:5" ht="15.75" thickBot="1">
      <c r="A32" s="16">
        <v>2017</v>
      </c>
      <c r="B32" s="17">
        <v>97.976061660648057</v>
      </c>
      <c r="C32" s="17">
        <v>21.706245922371444</v>
      </c>
      <c r="D32" s="17"/>
      <c r="E32" s="39">
        <v>0.87930187367241019</v>
      </c>
    </row>
    <row r="34" spans="1:12" s="23" customFormat="1" ht="15" customHeight="1">
      <c r="A34" s="20" t="s">
        <v>5</v>
      </c>
      <c r="B34" s="21"/>
      <c r="C34" s="21"/>
      <c r="D34" s="21"/>
      <c r="E34" s="21"/>
      <c r="F34" s="21"/>
      <c r="G34" s="21"/>
      <c r="H34" s="22"/>
      <c r="J34" s="24"/>
      <c r="K34" s="24"/>
      <c r="L34" s="25"/>
    </row>
    <row r="35" spans="1:12" s="23" customFormat="1" ht="15" customHeight="1">
      <c r="A35" s="26" t="s">
        <v>9</v>
      </c>
      <c r="B35" s="27"/>
      <c r="C35" s="27"/>
      <c r="D35" s="27"/>
      <c r="E35" s="27"/>
      <c r="F35" s="27"/>
      <c r="G35" s="27"/>
      <c r="H35" s="28"/>
      <c r="J35" s="24"/>
      <c r="K35" s="24"/>
      <c r="L35" s="25"/>
    </row>
  </sheetData>
  <mergeCells count="3">
    <mergeCell ref="B3:D3"/>
    <mergeCell ref="E3:E4"/>
    <mergeCell ref="C1:H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H25"/>
  <sheetViews>
    <sheetView tabSelected="1" zoomScale="85" zoomScaleNormal="85" workbookViewId="0">
      <selection activeCell="F34" sqref="F34"/>
    </sheetView>
  </sheetViews>
  <sheetFormatPr baseColWidth="10" defaultRowHeight="15"/>
  <sheetData>
    <row r="1" spans="1:1022" ht="96.2" customHeight="1" thickBot="1">
      <c r="A1" s="18"/>
      <c r="B1" s="19"/>
      <c r="C1" s="19"/>
      <c r="D1" s="47" t="s">
        <v>6</v>
      </c>
      <c r="E1" s="47"/>
      <c r="F1" s="47"/>
      <c r="G1" s="47"/>
      <c r="H1" s="47"/>
      <c r="I1" s="47"/>
      <c r="J1" s="47"/>
      <c r="K1" s="48"/>
      <c r="L1" s="6"/>
      <c r="M1" s="6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8"/>
    </row>
    <row r="24" spans="1:11" s="31" customFormat="1">
      <c r="A24" s="20" t="s">
        <v>5</v>
      </c>
      <c r="B24" s="21"/>
      <c r="C24" s="21"/>
      <c r="D24" s="21"/>
      <c r="E24" s="21"/>
      <c r="F24" s="29"/>
      <c r="G24" s="29"/>
      <c r="H24" s="29"/>
      <c r="I24" s="29"/>
      <c r="J24" s="29"/>
      <c r="K24" s="30"/>
    </row>
    <row r="25" spans="1:11" s="31" customFormat="1">
      <c r="A25" s="26" t="s">
        <v>9</v>
      </c>
      <c r="B25" s="27"/>
      <c r="C25" s="27"/>
      <c r="D25" s="27"/>
      <c r="E25" s="27"/>
      <c r="F25" s="32"/>
      <c r="G25" s="32"/>
      <c r="H25" s="32"/>
      <c r="I25" s="32"/>
      <c r="J25" s="32"/>
      <c r="K25" s="33"/>
    </row>
  </sheetData>
  <mergeCells count="1">
    <mergeCell ref="D1:K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Catalogue_données</vt:lpstr>
      <vt:lpstr>Catalogue_graphiques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Nomade</dc:creator>
  <cp:lastModifiedBy>Adrien AO. Oriez</cp:lastModifiedBy>
  <dcterms:created xsi:type="dcterms:W3CDTF">2018-02-05T13:07:12Z</dcterms:created>
  <dcterms:modified xsi:type="dcterms:W3CDTF">2018-10-26T09:16:36Z</dcterms:modified>
</cp:coreProperties>
</file>